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ped\Desktop\"/>
    </mc:Choice>
  </mc:AlternateContent>
  <xr:revisionPtr revIDLastSave="0" documentId="13_ncr:1_{DA4636E2-A37D-420C-94AF-03DA33A50054}" xr6:coauthVersionLast="45" xr6:coauthVersionMax="45" xr10:uidLastSave="{00000000-0000-0000-0000-000000000000}"/>
  <bookViews>
    <workbookView xWindow="-110" yWindow="-110" windowWidth="19420" windowHeight="10420" activeTab="7" xr2:uid="{00000000-000D-0000-FFFF-FFFF00000000}"/>
  </bookViews>
  <sheets>
    <sheet name="基本授業予定表" sheetId="173" r:id="rId1"/>
    <sheet name="DATA" sheetId="2" r:id="rId2"/>
    <sheet name="講師可能日  (10月)" sheetId="174" r:id="rId3"/>
    <sheet name="講師可能日 " sheetId="167" r:id="rId4"/>
    <sheet name="日付" sheetId="138" r:id="rId5"/>
    <sheet name="コース指導講師" sheetId="168" r:id="rId6"/>
    <sheet name="1週 " sheetId="136" r:id="rId7"/>
    <sheet name="2週" sheetId="171" r:id="rId8"/>
    <sheet name="3週" sheetId="170" r:id="rId9"/>
    <sheet name="4週" sheetId="135" r:id="rId10"/>
    <sheet name="5週 " sheetId="137" r:id="rId11"/>
    <sheet name="終了一覧" sheetId="1" r:id="rId12"/>
    <sheet name="代講可能" sheetId="153" r:id="rId13"/>
    <sheet name="基本授業" sheetId="149" r:id="rId14"/>
    <sheet name="コースごと" sheetId="172" r:id="rId15"/>
    <sheet name="面談日程 " sheetId="154" r:id="rId16"/>
    <sheet name="Sheet1 (2)" sheetId="148" r:id="rId17"/>
    <sheet name="Sheet2" sheetId="150" r:id="rId18"/>
  </sheets>
  <externalReferences>
    <externalReference r:id="rId19"/>
  </externalReferences>
  <definedNames>
    <definedName name="_xlnm._FilterDatabase" localSheetId="1" hidden="1">DATA!$S$2:$V$56</definedName>
    <definedName name="_xlnm._FilterDatabase" localSheetId="16" hidden="1">'Sheet1 (2)'!$B$1:$K$29</definedName>
    <definedName name="_xlnm._FilterDatabase" localSheetId="13" hidden="1">基本授業!$B$1:$Y$50</definedName>
    <definedName name="_xlnm._FilterDatabase" localSheetId="11" hidden="1">終了一覧!$C$8:$Y$394</definedName>
    <definedName name="_xlnm._FilterDatabase" localSheetId="12" hidden="1">代講可能!$B$1:$Q$49</definedName>
    <definedName name="_xlnm._FilterDatabase" localSheetId="15" hidden="1">'面談日程 '!$A$2:$W$41</definedName>
    <definedName name="_xlnm.Print_Area" localSheetId="6">'1週 '!$A$1:$AK$74</definedName>
    <definedName name="_xlnm.Print_Area" localSheetId="0">基本授業予定表!$A$1:$AK$74</definedName>
    <definedName name="_xlnm.Print_Area" localSheetId="3">'講師可能日 '!$A$1:$AU$31</definedName>
    <definedName name="_xlnm.Print_Area" localSheetId="2">'講師可能日  (10月)'!$A$1:$AU$31</definedName>
    <definedName name="_xlnm.Print_Area" localSheetId="15">'面談日程 '!$A$1:$V$52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1" i="1" l="1"/>
  <c r="B131" i="1"/>
  <c r="J391" i="1" l="1"/>
  <c r="B391" i="1"/>
  <c r="J281" i="1"/>
  <c r="B281" i="1"/>
  <c r="J387" i="1"/>
  <c r="B387" i="1"/>
  <c r="J380" i="1"/>
  <c r="B380" i="1"/>
  <c r="J379" i="1"/>
  <c r="B379" i="1"/>
  <c r="J364" i="1" l="1"/>
  <c r="B364" i="1"/>
  <c r="J359" i="1"/>
  <c r="B359" i="1"/>
  <c r="F66" i="1" l="1"/>
  <c r="F67" i="1"/>
  <c r="J346" i="1"/>
  <c r="B346" i="1"/>
  <c r="J385" i="1" l="1"/>
  <c r="B385" i="1"/>
  <c r="J384" i="1"/>
  <c r="B384" i="1"/>
  <c r="B386" i="1"/>
  <c r="J386" i="1"/>
  <c r="B355" i="1" l="1"/>
  <c r="J338" i="1"/>
  <c r="B338" i="1"/>
  <c r="J321" i="1"/>
  <c r="B321" i="1"/>
  <c r="J316" i="1"/>
  <c r="B316" i="1"/>
  <c r="J318" i="1"/>
  <c r="B318" i="1"/>
  <c r="J67" i="1"/>
  <c r="J66" i="1"/>
  <c r="B67" i="1"/>
  <c r="Q67" i="1" s="1"/>
  <c r="B66" i="1"/>
  <c r="Q66" i="1" s="1"/>
  <c r="F64" i="1"/>
  <c r="J64" i="1"/>
  <c r="B64" i="1"/>
  <c r="J33" i="1"/>
  <c r="J32" i="1"/>
  <c r="F32" i="1"/>
  <c r="F33" i="1"/>
  <c r="B33" i="1"/>
  <c r="Q33" i="1" s="1"/>
  <c r="B32" i="1"/>
  <c r="Q64" i="1" l="1"/>
  <c r="Q32" i="1"/>
  <c r="J293" i="1" l="1"/>
  <c r="B293" i="1"/>
  <c r="U19" i="174"/>
  <c r="J275" i="1" l="1"/>
  <c r="B275" i="1"/>
  <c r="J268" i="1"/>
  <c r="B268" i="1"/>
  <c r="X19" i="174" l="1"/>
  <c r="U18" i="174"/>
  <c r="AV30" i="174"/>
  <c r="AV33" i="174" s="1"/>
  <c r="AQ30" i="174"/>
  <c r="AQ33" i="174" s="1"/>
  <c r="AN30" i="174"/>
  <c r="AN33" i="174" s="1"/>
  <c r="AK30" i="174"/>
  <c r="AK33" i="174" s="1"/>
  <c r="AH30" i="174"/>
  <c r="AH33" i="174" s="1"/>
  <c r="AE30" i="174"/>
  <c r="AE33" i="174" s="1"/>
  <c r="AB30" i="174"/>
  <c r="AB33" i="174" s="1"/>
  <c r="Y30" i="174"/>
  <c r="Y33" i="174" s="1"/>
  <c r="V30" i="174"/>
  <c r="V33" i="174" s="1"/>
  <c r="S30" i="174"/>
  <c r="S33" i="174" s="1"/>
  <c r="P30" i="174"/>
  <c r="P33" i="174" s="1"/>
  <c r="M30" i="174"/>
  <c r="M33" i="174" s="1"/>
  <c r="J30" i="174"/>
  <c r="J33" i="174" s="1"/>
  <c r="G30" i="174"/>
  <c r="G33" i="174" s="1"/>
  <c r="D30" i="174"/>
  <c r="D33" i="174" s="1"/>
  <c r="AX29" i="174"/>
  <c r="AS29" i="174"/>
  <c r="AP29" i="174"/>
  <c r="AM29" i="174"/>
  <c r="AJ29" i="174"/>
  <c r="AG29" i="174"/>
  <c r="AD29" i="174"/>
  <c r="AA29" i="174"/>
  <c r="X29" i="174"/>
  <c r="U29" i="174"/>
  <c r="R29" i="174"/>
  <c r="O29" i="174"/>
  <c r="L29" i="174"/>
  <c r="I29" i="174"/>
  <c r="F29" i="174"/>
  <c r="AX28" i="174"/>
  <c r="AS28" i="174"/>
  <c r="AP28" i="174"/>
  <c r="AM28" i="174"/>
  <c r="AJ28" i="174"/>
  <c r="AG28" i="174"/>
  <c r="AD28" i="174"/>
  <c r="AA28" i="174"/>
  <c r="X28" i="174"/>
  <c r="U28" i="174"/>
  <c r="R28" i="174"/>
  <c r="O28" i="174"/>
  <c r="L28" i="174"/>
  <c r="I28" i="174"/>
  <c r="F28" i="174"/>
  <c r="AX27" i="174"/>
  <c r="AS27" i="174"/>
  <c r="AP27" i="174"/>
  <c r="AM27" i="174"/>
  <c r="AJ27" i="174"/>
  <c r="AG27" i="174"/>
  <c r="AD27" i="174"/>
  <c r="AA27" i="174"/>
  <c r="X27" i="174"/>
  <c r="U27" i="174"/>
  <c r="R27" i="174"/>
  <c r="O27" i="174"/>
  <c r="L27" i="174"/>
  <c r="I27" i="174"/>
  <c r="F27" i="174"/>
  <c r="AX26" i="174"/>
  <c r="AS26" i="174"/>
  <c r="AP26" i="174"/>
  <c r="AM26" i="174"/>
  <c r="AJ26" i="174"/>
  <c r="AG26" i="174"/>
  <c r="AD26" i="174"/>
  <c r="AA26" i="174"/>
  <c r="X26" i="174"/>
  <c r="U26" i="174"/>
  <c r="R26" i="174"/>
  <c r="O26" i="174"/>
  <c r="L26" i="174"/>
  <c r="I26" i="174"/>
  <c r="F26" i="174"/>
  <c r="AX25" i="174"/>
  <c r="AS25" i="174"/>
  <c r="AP25" i="174"/>
  <c r="AM25" i="174"/>
  <c r="AJ25" i="174"/>
  <c r="AG25" i="174"/>
  <c r="AD25" i="174"/>
  <c r="AA25" i="174"/>
  <c r="X25" i="174"/>
  <c r="U25" i="174"/>
  <c r="R25" i="174"/>
  <c r="O25" i="174"/>
  <c r="L25" i="174"/>
  <c r="I25" i="174"/>
  <c r="F25" i="174"/>
  <c r="AX24" i="174"/>
  <c r="AS24" i="174"/>
  <c r="AP24" i="174"/>
  <c r="AM24" i="174"/>
  <c r="AJ24" i="174"/>
  <c r="AG24" i="174"/>
  <c r="AD24" i="174"/>
  <c r="AA24" i="174"/>
  <c r="X24" i="174"/>
  <c r="U24" i="174"/>
  <c r="R24" i="174"/>
  <c r="O24" i="174"/>
  <c r="L24" i="174"/>
  <c r="I24" i="174"/>
  <c r="F24" i="174"/>
  <c r="AX23" i="174"/>
  <c r="AS23" i="174"/>
  <c r="AP23" i="174"/>
  <c r="AM23" i="174"/>
  <c r="AJ23" i="174"/>
  <c r="AG23" i="174"/>
  <c r="AD23" i="174"/>
  <c r="AA23" i="174"/>
  <c r="U23" i="174"/>
  <c r="R23" i="174"/>
  <c r="O23" i="174"/>
  <c r="L23" i="174"/>
  <c r="I23" i="174"/>
  <c r="F23" i="174"/>
  <c r="AX22" i="174"/>
  <c r="AS22" i="174"/>
  <c r="AP22" i="174"/>
  <c r="AM22" i="174"/>
  <c r="AJ22" i="174"/>
  <c r="AG22" i="174"/>
  <c r="AD22" i="174"/>
  <c r="AA22" i="174"/>
  <c r="X22" i="174"/>
  <c r="U22" i="174"/>
  <c r="R22" i="174"/>
  <c r="O22" i="174"/>
  <c r="L22" i="174"/>
  <c r="I22" i="174"/>
  <c r="F22" i="174"/>
  <c r="AX21" i="174"/>
  <c r="AS21" i="174"/>
  <c r="AP21" i="174"/>
  <c r="AM21" i="174"/>
  <c r="AG21" i="174"/>
  <c r="AD21" i="174"/>
  <c r="AA21" i="174"/>
  <c r="X21" i="174"/>
  <c r="U21" i="174"/>
  <c r="R21" i="174"/>
  <c r="L21" i="174"/>
  <c r="I21" i="174"/>
  <c r="F21" i="174"/>
  <c r="AX20" i="174"/>
  <c r="AS20" i="174"/>
  <c r="AP20" i="174"/>
  <c r="AM20" i="174"/>
  <c r="AJ20" i="174"/>
  <c r="AG20" i="174"/>
  <c r="AD20" i="174"/>
  <c r="AA20" i="174"/>
  <c r="X20" i="174"/>
  <c r="U20" i="174"/>
  <c r="R20" i="174"/>
  <c r="O20" i="174"/>
  <c r="L20" i="174"/>
  <c r="I20" i="174"/>
  <c r="F20" i="174"/>
  <c r="AX19" i="174"/>
  <c r="AS19" i="174"/>
  <c r="AP19" i="174"/>
  <c r="AM19" i="174"/>
  <c r="AJ19" i="174"/>
  <c r="AG19" i="174"/>
  <c r="AD19" i="174"/>
  <c r="AA19" i="174"/>
  <c r="R19" i="174"/>
  <c r="O19" i="174"/>
  <c r="L19" i="174"/>
  <c r="I19" i="174"/>
  <c r="F19" i="174"/>
  <c r="AX18" i="174"/>
  <c r="AS18" i="174"/>
  <c r="AP18" i="174"/>
  <c r="AM18" i="174"/>
  <c r="AJ18" i="174"/>
  <c r="AG18" i="174"/>
  <c r="AD18" i="174"/>
  <c r="AA18" i="174"/>
  <c r="X18" i="174"/>
  <c r="R18" i="174"/>
  <c r="O18" i="174"/>
  <c r="L18" i="174"/>
  <c r="I18" i="174"/>
  <c r="F18" i="174"/>
  <c r="AX17" i="174"/>
  <c r="AS17" i="174"/>
  <c r="AP17" i="174"/>
  <c r="AM17" i="174"/>
  <c r="AJ17" i="174"/>
  <c r="AG17" i="174"/>
  <c r="AD17" i="174"/>
  <c r="AA17" i="174"/>
  <c r="X17" i="174"/>
  <c r="U17" i="174"/>
  <c r="R17" i="174"/>
  <c r="O17" i="174"/>
  <c r="L17" i="174"/>
  <c r="I17" i="174"/>
  <c r="F17" i="174"/>
  <c r="AX16" i="174"/>
  <c r="AS16" i="174"/>
  <c r="AP16" i="174"/>
  <c r="AM16" i="174"/>
  <c r="AJ16" i="174"/>
  <c r="AG16" i="174"/>
  <c r="AD16" i="174"/>
  <c r="AA16" i="174"/>
  <c r="X16" i="174"/>
  <c r="U16" i="174"/>
  <c r="R16" i="174"/>
  <c r="O16" i="174"/>
  <c r="L16" i="174"/>
  <c r="I16" i="174"/>
  <c r="F16" i="174"/>
  <c r="AX15" i="174"/>
  <c r="AS15" i="174"/>
  <c r="AP15" i="174"/>
  <c r="AJ15" i="174"/>
  <c r="AG15" i="174"/>
  <c r="AA15" i="174"/>
  <c r="X15" i="174"/>
  <c r="U15" i="174"/>
  <c r="R15" i="174"/>
  <c r="O15" i="174"/>
  <c r="L15" i="174"/>
  <c r="I15" i="174"/>
  <c r="F15" i="174"/>
  <c r="AX14" i="174"/>
  <c r="AS14" i="174"/>
  <c r="AP14" i="174"/>
  <c r="AM14" i="174"/>
  <c r="AJ14" i="174"/>
  <c r="AG14" i="174"/>
  <c r="AD14" i="174"/>
  <c r="AA14" i="174"/>
  <c r="X14" i="174"/>
  <c r="U14" i="174"/>
  <c r="R14" i="174"/>
  <c r="O14" i="174"/>
  <c r="L14" i="174"/>
  <c r="F14" i="174"/>
  <c r="AX13" i="174"/>
  <c r="AS13" i="174"/>
  <c r="AP13" i="174"/>
  <c r="AM13" i="174"/>
  <c r="AJ13" i="174"/>
  <c r="AG13" i="174"/>
  <c r="AD13" i="174"/>
  <c r="AA13" i="174"/>
  <c r="X13" i="174"/>
  <c r="U13" i="174"/>
  <c r="R13" i="174"/>
  <c r="O13" i="174"/>
  <c r="L13" i="174"/>
  <c r="I13" i="174"/>
  <c r="F13" i="174"/>
  <c r="AX12" i="174"/>
  <c r="AS12" i="174"/>
  <c r="AP12" i="174"/>
  <c r="AM12" i="174"/>
  <c r="AJ12" i="174"/>
  <c r="AG12" i="174"/>
  <c r="AD12" i="174"/>
  <c r="AA12" i="174"/>
  <c r="X12" i="174"/>
  <c r="U12" i="174"/>
  <c r="R12" i="174"/>
  <c r="O12" i="174"/>
  <c r="L12" i="174"/>
  <c r="I12" i="174"/>
  <c r="F12" i="174"/>
  <c r="AX11" i="174"/>
  <c r="AS11" i="174"/>
  <c r="AP11" i="174"/>
  <c r="AM11" i="174"/>
  <c r="AJ11" i="174"/>
  <c r="AG11" i="174"/>
  <c r="AD11" i="174"/>
  <c r="AA11" i="174"/>
  <c r="X11" i="174"/>
  <c r="U11" i="174"/>
  <c r="R11" i="174"/>
  <c r="O11" i="174"/>
  <c r="L11" i="174"/>
  <c r="I11" i="174"/>
  <c r="F11" i="174"/>
  <c r="AX10" i="174"/>
  <c r="AS10" i="174"/>
  <c r="AP10" i="174"/>
  <c r="AM10" i="174"/>
  <c r="AJ10" i="174"/>
  <c r="AG10" i="174"/>
  <c r="AD10" i="174"/>
  <c r="AA10" i="174"/>
  <c r="X10" i="174"/>
  <c r="U10" i="174"/>
  <c r="R10" i="174"/>
  <c r="O10" i="174"/>
  <c r="L10" i="174"/>
  <c r="I10" i="174"/>
  <c r="F10" i="174"/>
  <c r="AX9" i="174"/>
  <c r="AS9" i="174"/>
  <c r="AP9" i="174"/>
  <c r="AM9" i="174"/>
  <c r="AJ9" i="174"/>
  <c r="AG9" i="174"/>
  <c r="AD9" i="174"/>
  <c r="AA9" i="174"/>
  <c r="X9" i="174"/>
  <c r="U9" i="174"/>
  <c r="R9" i="174"/>
  <c r="O9" i="174"/>
  <c r="L9" i="174"/>
  <c r="I9" i="174"/>
  <c r="F9" i="174"/>
  <c r="AX8" i="174"/>
  <c r="AS8" i="174"/>
  <c r="AP8" i="174"/>
  <c r="AM8" i="174"/>
  <c r="AJ8" i="174"/>
  <c r="AG8" i="174"/>
  <c r="AD8" i="174"/>
  <c r="AA8" i="174"/>
  <c r="X8" i="174"/>
  <c r="U8" i="174"/>
  <c r="R8" i="174"/>
  <c r="O8" i="174"/>
  <c r="L8" i="174"/>
  <c r="I8" i="174"/>
  <c r="F8" i="174"/>
  <c r="AX7" i="174"/>
  <c r="AS7" i="174"/>
  <c r="AP7" i="174"/>
  <c r="AM7" i="174"/>
  <c r="AJ7" i="174"/>
  <c r="AG7" i="174"/>
  <c r="AD7" i="174"/>
  <c r="AA7" i="174"/>
  <c r="X7" i="174"/>
  <c r="U7" i="174"/>
  <c r="R7" i="174"/>
  <c r="O7" i="174"/>
  <c r="L7" i="174"/>
  <c r="AX6" i="174"/>
  <c r="AS6" i="174"/>
  <c r="AP6" i="174"/>
  <c r="AM6" i="174"/>
  <c r="AJ6" i="174"/>
  <c r="AG6" i="174"/>
  <c r="AD6" i="174"/>
  <c r="AA6" i="174"/>
  <c r="X6" i="174"/>
  <c r="U6" i="174"/>
  <c r="R6" i="174"/>
  <c r="O6" i="174"/>
  <c r="L6" i="174"/>
  <c r="I6" i="174"/>
  <c r="F6" i="174"/>
  <c r="AX5" i="174"/>
  <c r="AS5" i="174"/>
  <c r="AP5" i="174"/>
  <c r="AM5" i="174"/>
  <c r="AJ5" i="174"/>
  <c r="AG5" i="174"/>
  <c r="AD5" i="174"/>
  <c r="AA5" i="174"/>
  <c r="X5" i="174"/>
  <c r="U5" i="174"/>
  <c r="R5" i="174"/>
  <c r="O5" i="174"/>
  <c r="L5" i="174"/>
  <c r="I5" i="174"/>
  <c r="F5" i="174"/>
  <c r="AX4" i="174"/>
  <c r="AS4" i="174"/>
  <c r="AP4" i="174"/>
  <c r="AM4" i="174"/>
  <c r="AJ4" i="174"/>
  <c r="AG4" i="174"/>
  <c r="AD4" i="174"/>
  <c r="AA4" i="174"/>
  <c r="X4" i="174"/>
  <c r="U4" i="174"/>
  <c r="R4" i="174"/>
  <c r="O4" i="174"/>
  <c r="L4" i="174"/>
  <c r="I4" i="174"/>
  <c r="F4" i="174"/>
  <c r="P1" i="174"/>
  <c r="J292" i="1"/>
  <c r="B292" i="1"/>
  <c r="C29" i="174" l="1"/>
  <c r="AT29" i="174" s="1"/>
  <c r="C10" i="174"/>
  <c r="AT10" i="174" s="1"/>
  <c r="C22" i="174"/>
  <c r="AT22" i="174" s="1"/>
  <c r="C16" i="174"/>
  <c r="AT16" i="174" s="1"/>
  <c r="C20" i="174"/>
  <c r="AT20" i="174" s="1"/>
  <c r="C6" i="174"/>
  <c r="AT6" i="174" s="1"/>
  <c r="C27" i="174"/>
  <c r="AT27" i="174" s="1"/>
  <c r="C4" i="174"/>
  <c r="AT4" i="174" s="1"/>
  <c r="C14" i="174"/>
  <c r="AT14" i="174" s="1"/>
  <c r="C5" i="174"/>
  <c r="AT5" i="174" s="1"/>
  <c r="C9" i="174"/>
  <c r="AT9" i="174" s="1"/>
  <c r="AT30" i="174"/>
  <c r="C13" i="174"/>
  <c r="AT13" i="174" s="1"/>
  <c r="C19" i="174"/>
  <c r="AT19" i="174" s="1"/>
  <c r="C26" i="174"/>
  <c r="AT26" i="174" s="1"/>
  <c r="D31" i="174"/>
  <c r="C11" i="174"/>
  <c r="AT11" i="174" s="1"/>
  <c r="C15" i="174"/>
  <c r="AT15" i="174" s="1"/>
  <c r="C17" i="174"/>
  <c r="AT17" i="174" s="1"/>
  <c r="C21" i="174"/>
  <c r="AT21" i="174" s="1"/>
  <c r="C23" i="174"/>
  <c r="AT23" i="174" s="1"/>
  <c r="C24" i="174"/>
  <c r="AT24" i="174" s="1"/>
  <c r="C28" i="174"/>
  <c r="AT28" i="174" s="1"/>
  <c r="C7" i="174"/>
  <c r="AT7" i="174" s="1"/>
  <c r="C8" i="174"/>
  <c r="AT8" i="174" s="1"/>
  <c r="C12" i="174"/>
  <c r="AT12" i="174" s="1"/>
  <c r="C18" i="174"/>
  <c r="AT18" i="174" s="1"/>
  <c r="C25" i="174"/>
  <c r="AT25" i="174" s="1"/>
  <c r="J356" i="1"/>
  <c r="J354" i="1"/>
  <c r="B354" i="1"/>
  <c r="B356" i="1"/>
  <c r="J366" i="1"/>
  <c r="B366" i="1"/>
  <c r="J288" i="1"/>
  <c r="B288" i="1"/>
  <c r="J250" i="1"/>
  <c r="B250" i="1"/>
  <c r="B251" i="1"/>
  <c r="J251" i="1"/>
  <c r="J238" i="1"/>
  <c r="B238" i="1"/>
  <c r="O18" i="167" l="1"/>
  <c r="P32" i="168" l="1"/>
  <c r="O32" i="168"/>
  <c r="N32" i="168"/>
  <c r="M32" i="168"/>
  <c r="L32" i="168"/>
  <c r="K32" i="168"/>
  <c r="J32" i="168"/>
  <c r="I32" i="168"/>
  <c r="H32" i="168"/>
  <c r="G32" i="168"/>
  <c r="F32" i="168"/>
  <c r="E32" i="168"/>
  <c r="D32" i="168"/>
  <c r="P31" i="168"/>
  <c r="O31" i="168"/>
  <c r="N31" i="168"/>
  <c r="M31" i="168"/>
  <c r="L31" i="168"/>
  <c r="K31" i="168"/>
  <c r="J31" i="168"/>
  <c r="I31" i="168"/>
  <c r="H31" i="168"/>
  <c r="G31" i="168"/>
  <c r="F31" i="168"/>
  <c r="E31" i="168"/>
  <c r="D31" i="168"/>
  <c r="J5" i="168"/>
  <c r="I5" i="168"/>
  <c r="H5" i="168"/>
  <c r="G5" i="168"/>
  <c r="F5" i="168"/>
  <c r="E5" i="168"/>
  <c r="J4" i="168"/>
  <c r="I4" i="168"/>
  <c r="H4" i="168"/>
  <c r="G4" i="168"/>
  <c r="F4" i="168"/>
  <c r="E4" i="168"/>
  <c r="D3" i="168"/>
  <c r="C3" i="168"/>
  <c r="K3" i="168" s="1"/>
  <c r="K5" i="168" l="1"/>
  <c r="K4" i="168"/>
  <c r="J279" i="1"/>
  <c r="J278" i="1"/>
  <c r="B279" i="1"/>
  <c r="B278" i="1" l="1"/>
  <c r="J214" i="1"/>
  <c r="B214" i="1"/>
  <c r="J393" i="1" l="1"/>
  <c r="B393" i="1"/>
  <c r="F51" i="1"/>
  <c r="B51" i="1"/>
  <c r="Q51" i="1" s="1"/>
  <c r="F49" i="1"/>
  <c r="B49" i="1"/>
  <c r="F29" i="1"/>
  <c r="B29" i="1"/>
  <c r="Q49" i="1" l="1"/>
  <c r="Q29" i="1"/>
  <c r="B196" i="1" l="1"/>
  <c r="B204" i="1"/>
  <c r="B202" i="1"/>
  <c r="J182" i="1" l="1"/>
  <c r="B182" i="1"/>
  <c r="J177" i="1" l="1"/>
  <c r="J176" i="1"/>
  <c r="B177" i="1"/>
  <c r="B176" i="1"/>
  <c r="B175" i="1"/>
  <c r="J166" i="1"/>
  <c r="B166" i="1"/>
  <c r="J160" i="1"/>
  <c r="B160" i="1"/>
  <c r="J161" i="1"/>
  <c r="B161" i="1"/>
  <c r="J152" i="1"/>
  <c r="B152" i="1"/>
  <c r="J139" i="1"/>
  <c r="B139" i="1"/>
  <c r="AI74" i="137" l="1"/>
  <c r="AK74" i="137" s="1"/>
  <c r="AC74" i="137"/>
  <c r="AE74" i="137" s="1"/>
  <c r="W74" i="137"/>
  <c r="Y74" i="137" s="1"/>
  <c r="Q74" i="137"/>
  <c r="S74" i="137" s="1"/>
  <c r="I74" i="137" s="1"/>
  <c r="K74" i="137"/>
  <c r="M74" i="137" s="1"/>
  <c r="AI63" i="137"/>
  <c r="AK63" i="137" s="1"/>
  <c r="AC63" i="137"/>
  <c r="AE63" i="137" s="1"/>
  <c r="W63" i="137"/>
  <c r="Y63" i="137" s="1"/>
  <c r="Q63" i="137"/>
  <c r="S63" i="137" s="1"/>
  <c r="K63" i="137"/>
  <c r="M63" i="137" s="1"/>
  <c r="AI53" i="137"/>
  <c r="AK53" i="137" s="1"/>
  <c r="AC53" i="137"/>
  <c r="AE53" i="137" s="1"/>
  <c r="W53" i="137"/>
  <c r="Y53" i="137" s="1"/>
  <c r="Q53" i="137"/>
  <c r="S53" i="137" s="1"/>
  <c r="K53" i="137"/>
  <c r="M53" i="137" s="1"/>
  <c r="AI43" i="137"/>
  <c r="AK43" i="137" s="1"/>
  <c r="AC43" i="137"/>
  <c r="AE43" i="137" s="1"/>
  <c r="W43" i="137"/>
  <c r="Y43" i="137" s="1"/>
  <c r="Q43" i="137"/>
  <c r="S43" i="137" s="1"/>
  <c r="K43" i="137"/>
  <c r="M43" i="137" s="1"/>
  <c r="AI33" i="137"/>
  <c r="AK33" i="137" s="1"/>
  <c r="AC33" i="137"/>
  <c r="AE33" i="137" s="1"/>
  <c r="W33" i="137"/>
  <c r="Y33" i="137" s="1"/>
  <c r="Q33" i="137"/>
  <c r="S33" i="137" s="1"/>
  <c r="K33" i="137"/>
  <c r="M33" i="137" s="1"/>
  <c r="AI23" i="137"/>
  <c r="AK23" i="137" s="1"/>
  <c r="AC23" i="137"/>
  <c r="AE23" i="137" s="1"/>
  <c r="W23" i="137"/>
  <c r="Y23" i="137" s="1"/>
  <c r="Q23" i="137"/>
  <c r="S23" i="137" s="1"/>
  <c r="K23" i="137"/>
  <c r="M23" i="137" s="1"/>
  <c r="AI74" i="135"/>
  <c r="AK74" i="135" s="1"/>
  <c r="AC74" i="135"/>
  <c r="AE74" i="135" s="1"/>
  <c r="W74" i="135"/>
  <c r="Y74" i="135" s="1"/>
  <c r="Q74" i="135"/>
  <c r="S74" i="135" s="1"/>
  <c r="K74" i="135"/>
  <c r="M74" i="135" s="1"/>
  <c r="AI63" i="135"/>
  <c r="AK63" i="135" s="1"/>
  <c r="AC63" i="135"/>
  <c r="AE63" i="135" s="1"/>
  <c r="W63" i="135"/>
  <c r="Y63" i="135" s="1"/>
  <c r="Q63" i="135"/>
  <c r="S63" i="135" s="1"/>
  <c r="K63" i="135"/>
  <c r="M63" i="135" s="1"/>
  <c r="AI53" i="135"/>
  <c r="AK53" i="135" s="1"/>
  <c r="AC53" i="135"/>
  <c r="AE53" i="135" s="1"/>
  <c r="W53" i="135"/>
  <c r="Y53" i="135" s="1"/>
  <c r="Q53" i="135"/>
  <c r="S53" i="135" s="1"/>
  <c r="K53" i="135"/>
  <c r="M53" i="135" s="1"/>
  <c r="AI43" i="135"/>
  <c r="AK43" i="135" s="1"/>
  <c r="AC43" i="135"/>
  <c r="AE43" i="135" s="1"/>
  <c r="W43" i="135"/>
  <c r="Y43" i="135" s="1"/>
  <c r="Q43" i="135"/>
  <c r="S43" i="135" s="1"/>
  <c r="K43" i="135"/>
  <c r="M43" i="135" s="1"/>
  <c r="AI33" i="135"/>
  <c r="AK33" i="135" s="1"/>
  <c r="AC33" i="135"/>
  <c r="AE33" i="135" s="1"/>
  <c r="W33" i="135"/>
  <c r="Y33" i="135" s="1"/>
  <c r="Q33" i="135"/>
  <c r="S33" i="135" s="1"/>
  <c r="K33" i="135"/>
  <c r="M33" i="135" s="1"/>
  <c r="AI23" i="135"/>
  <c r="AK23" i="135" s="1"/>
  <c r="AC23" i="135"/>
  <c r="AE23" i="135" s="1"/>
  <c r="W23" i="135"/>
  <c r="Y23" i="135" s="1"/>
  <c r="Q23" i="135"/>
  <c r="S23" i="135" s="1"/>
  <c r="K23" i="135"/>
  <c r="M23" i="135" s="1"/>
  <c r="AI74" i="170"/>
  <c r="AK74" i="170" s="1"/>
  <c r="AC74" i="170"/>
  <c r="AE74" i="170" s="1"/>
  <c r="W74" i="170"/>
  <c r="Y74" i="170" s="1"/>
  <c r="Q74" i="170"/>
  <c r="S74" i="170" s="1"/>
  <c r="K74" i="170"/>
  <c r="M74" i="170" s="1"/>
  <c r="AI63" i="170"/>
  <c r="AK63" i="170" s="1"/>
  <c r="AC63" i="170"/>
  <c r="AE63" i="170" s="1"/>
  <c r="W63" i="170"/>
  <c r="Y63" i="170" s="1"/>
  <c r="Q63" i="170"/>
  <c r="S63" i="170" s="1"/>
  <c r="K63" i="170"/>
  <c r="M63" i="170" s="1"/>
  <c r="AI53" i="170"/>
  <c r="AK53" i="170" s="1"/>
  <c r="AC53" i="170"/>
  <c r="AE53" i="170" s="1"/>
  <c r="W53" i="170"/>
  <c r="Y53" i="170" s="1"/>
  <c r="Q53" i="170"/>
  <c r="S53" i="170" s="1"/>
  <c r="K53" i="170"/>
  <c r="M53" i="170" s="1"/>
  <c r="AI43" i="170"/>
  <c r="AK43" i="170" s="1"/>
  <c r="AC43" i="170"/>
  <c r="AE43" i="170" s="1"/>
  <c r="W43" i="170"/>
  <c r="Y43" i="170" s="1"/>
  <c r="Q43" i="170"/>
  <c r="S43" i="170" s="1"/>
  <c r="K43" i="170"/>
  <c r="M43" i="170" s="1"/>
  <c r="AI33" i="170"/>
  <c r="AK33" i="170" s="1"/>
  <c r="AC33" i="170"/>
  <c r="AE33" i="170" s="1"/>
  <c r="W33" i="170"/>
  <c r="Y33" i="170" s="1"/>
  <c r="Q33" i="170"/>
  <c r="S33" i="170" s="1"/>
  <c r="K33" i="170"/>
  <c r="M33" i="170" s="1"/>
  <c r="AI23" i="170"/>
  <c r="AK23" i="170" s="1"/>
  <c r="AC23" i="170"/>
  <c r="AE23" i="170" s="1"/>
  <c r="W23" i="170"/>
  <c r="Y23" i="170" s="1"/>
  <c r="Q23" i="170"/>
  <c r="S23" i="170" s="1"/>
  <c r="K23" i="170"/>
  <c r="M23" i="170" s="1"/>
  <c r="AI74" i="171"/>
  <c r="AK74" i="171" s="1"/>
  <c r="AC74" i="171"/>
  <c r="AE74" i="171" s="1"/>
  <c r="W74" i="171"/>
  <c r="Y74" i="171" s="1"/>
  <c r="Q74" i="171"/>
  <c r="S74" i="171" s="1"/>
  <c r="K74" i="171"/>
  <c r="M74" i="171" s="1"/>
  <c r="AI63" i="171"/>
  <c r="AK63" i="171" s="1"/>
  <c r="AC63" i="171"/>
  <c r="AE63" i="171" s="1"/>
  <c r="W63" i="171"/>
  <c r="Y63" i="171" s="1"/>
  <c r="Q63" i="171"/>
  <c r="S63" i="171" s="1"/>
  <c r="K63" i="171"/>
  <c r="M63" i="171" s="1"/>
  <c r="AI53" i="171"/>
  <c r="AK53" i="171" s="1"/>
  <c r="AC53" i="171"/>
  <c r="AE53" i="171" s="1"/>
  <c r="W53" i="171"/>
  <c r="Y53" i="171" s="1"/>
  <c r="Q53" i="171"/>
  <c r="S53" i="171" s="1"/>
  <c r="K53" i="171"/>
  <c r="M53" i="171" s="1"/>
  <c r="AI43" i="171"/>
  <c r="AK43" i="171" s="1"/>
  <c r="AC43" i="171"/>
  <c r="AE43" i="171" s="1"/>
  <c r="W43" i="171"/>
  <c r="Y43" i="171" s="1"/>
  <c r="Q43" i="171"/>
  <c r="S43" i="171" s="1"/>
  <c r="K43" i="171"/>
  <c r="M43" i="171" s="1"/>
  <c r="AI33" i="171"/>
  <c r="AK33" i="171" s="1"/>
  <c r="AC33" i="171"/>
  <c r="AE33" i="171" s="1"/>
  <c r="W33" i="171"/>
  <c r="Y33" i="171" s="1"/>
  <c r="Q33" i="171"/>
  <c r="S33" i="171" s="1"/>
  <c r="K33" i="171"/>
  <c r="M33" i="171" s="1"/>
  <c r="AI23" i="171"/>
  <c r="AK23" i="171" s="1"/>
  <c r="AC23" i="171"/>
  <c r="AE23" i="171" s="1"/>
  <c r="W23" i="171"/>
  <c r="Y23" i="171" s="1"/>
  <c r="Q23" i="171"/>
  <c r="S23" i="171" s="1"/>
  <c r="K23" i="171"/>
  <c r="M23" i="171" s="1"/>
  <c r="D7" i="136"/>
  <c r="AI74" i="136"/>
  <c r="AK74" i="136" s="1"/>
  <c r="AC74" i="136"/>
  <c r="AE74" i="136" s="1"/>
  <c r="W74" i="136"/>
  <c r="Y74" i="136" s="1"/>
  <c r="Q74" i="136"/>
  <c r="S74" i="136" s="1"/>
  <c r="K74" i="136"/>
  <c r="M74" i="136" s="1"/>
  <c r="AI63" i="136"/>
  <c r="AK63" i="136" s="1"/>
  <c r="AC63" i="136"/>
  <c r="AE63" i="136" s="1"/>
  <c r="W63" i="136"/>
  <c r="Y63" i="136" s="1"/>
  <c r="Q63" i="136"/>
  <c r="S63" i="136" s="1"/>
  <c r="I63" i="136" s="1"/>
  <c r="K63" i="136"/>
  <c r="M63" i="136" s="1"/>
  <c r="AI53" i="136"/>
  <c r="AK53" i="136" s="1"/>
  <c r="AC53" i="136"/>
  <c r="AE53" i="136" s="1"/>
  <c r="W53" i="136"/>
  <c r="Y53" i="136" s="1"/>
  <c r="Q53" i="136"/>
  <c r="S53" i="136" s="1"/>
  <c r="K53" i="136"/>
  <c r="M53" i="136" s="1"/>
  <c r="AI33" i="136"/>
  <c r="AK33" i="136" s="1"/>
  <c r="AC33" i="136"/>
  <c r="AE33" i="136" s="1"/>
  <c r="W33" i="136"/>
  <c r="Y33" i="136" s="1"/>
  <c r="Q33" i="136"/>
  <c r="S33" i="136" s="1"/>
  <c r="K33" i="136"/>
  <c r="M33" i="136" s="1"/>
  <c r="AI23" i="136"/>
  <c r="AK23" i="136" s="1"/>
  <c r="AC23" i="136"/>
  <c r="AE23" i="136" s="1"/>
  <c r="W23" i="136"/>
  <c r="Y23" i="136" s="1"/>
  <c r="Q23" i="136"/>
  <c r="S23" i="136" s="1"/>
  <c r="K23" i="136"/>
  <c r="M23" i="136" s="1"/>
  <c r="K43" i="136"/>
  <c r="M43" i="136" s="1"/>
  <c r="AI43" i="136"/>
  <c r="AK43" i="136" s="1"/>
  <c r="AC43" i="136"/>
  <c r="AE43" i="136" s="1"/>
  <c r="W43" i="136"/>
  <c r="Y43" i="136" s="1"/>
  <c r="Q43" i="136"/>
  <c r="S43" i="136" s="1"/>
  <c r="I33" i="137" l="1"/>
  <c r="I43" i="171"/>
  <c r="I74" i="170"/>
  <c r="I33" i="136"/>
  <c r="I53" i="137"/>
  <c r="I23" i="136"/>
  <c r="I43" i="137"/>
  <c r="I53" i="171"/>
  <c r="I23" i="170"/>
  <c r="I43" i="136"/>
  <c r="I53" i="136"/>
  <c r="I23" i="171"/>
  <c r="I43" i="135"/>
  <c r="I33" i="135"/>
  <c r="I23" i="137"/>
  <c r="I53" i="135"/>
  <c r="I43" i="170"/>
  <c r="I53" i="170"/>
  <c r="I23" i="135"/>
  <c r="I33" i="171"/>
  <c r="I63" i="135"/>
  <c r="I63" i="170"/>
  <c r="I74" i="171"/>
  <c r="I74" i="135"/>
  <c r="I63" i="137"/>
  <c r="I33" i="170"/>
  <c r="I63" i="171"/>
  <c r="I74" i="136"/>
  <c r="AG17" i="167" l="1"/>
  <c r="J207" i="1" l="1"/>
  <c r="B207" i="1"/>
  <c r="J115" i="1" l="1"/>
  <c r="B115" i="1"/>
  <c r="AM13" i="167" l="1"/>
  <c r="AG18" i="167" l="1"/>
  <c r="L14" i="167"/>
  <c r="J97" i="1" l="1"/>
  <c r="B97" i="1"/>
  <c r="J92" i="1"/>
  <c r="B92" i="1"/>
  <c r="AP18" i="167" l="1"/>
  <c r="L21" i="167" l="1"/>
  <c r="AX23" i="167" l="1"/>
  <c r="AX22" i="167"/>
  <c r="AX19" i="167"/>
  <c r="AX18" i="167"/>
  <c r="AX15" i="167"/>
  <c r="AX14" i="167"/>
  <c r="AX11" i="167"/>
  <c r="AX10" i="167"/>
  <c r="AN30" i="167"/>
  <c r="AN33" i="167" s="1"/>
  <c r="AP29" i="167"/>
  <c r="AP28" i="167"/>
  <c r="AP27" i="167"/>
  <c r="AP26" i="167"/>
  <c r="AP25" i="167"/>
  <c r="AP24" i="167"/>
  <c r="AP23" i="167"/>
  <c r="AP22" i="167"/>
  <c r="AP21" i="167"/>
  <c r="AP20" i="167"/>
  <c r="AP19" i="167"/>
  <c r="AP17" i="167"/>
  <c r="AP16" i="167"/>
  <c r="AP15" i="167"/>
  <c r="AP14" i="167"/>
  <c r="AP13" i="167"/>
  <c r="AP12" i="167"/>
  <c r="AP11" i="167"/>
  <c r="AP10" i="167"/>
  <c r="AP9" i="167"/>
  <c r="AP8" i="167"/>
  <c r="AP7" i="167"/>
  <c r="AP6" i="167"/>
  <c r="AP5" i="167"/>
  <c r="AP4" i="167"/>
  <c r="P1" i="167" l="1"/>
  <c r="J329" i="1" l="1"/>
  <c r="B329" i="1"/>
  <c r="J107" i="1"/>
  <c r="B107" i="1"/>
  <c r="B89" i="1"/>
  <c r="J89" i="1"/>
  <c r="B394" i="1"/>
  <c r="J394" i="1"/>
  <c r="J392" i="1"/>
  <c r="B392" i="1"/>
  <c r="J390" i="1"/>
  <c r="B390" i="1"/>
  <c r="J389" i="1"/>
  <c r="B389" i="1"/>
  <c r="J388" i="1"/>
  <c r="B388" i="1"/>
  <c r="J383" i="1"/>
  <c r="B383" i="1"/>
  <c r="J382" i="1"/>
  <c r="B382" i="1"/>
  <c r="J381" i="1"/>
  <c r="B381" i="1"/>
  <c r="J378" i="1"/>
  <c r="B378" i="1"/>
  <c r="J377" i="1"/>
  <c r="B377" i="1"/>
  <c r="J376" i="1"/>
  <c r="B376" i="1"/>
  <c r="J375" i="1"/>
  <c r="B375" i="1"/>
  <c r="J374" i="1"/>
  <c r="B374" i="1"/>
  <c r="J373" i="1"/>
  <c r="B373" i="1"/>
  <c r="J372" i="1"/>
  <c r="B372" i="1"/>
  <c r="J371" i="1"/>
  <c r="B371" i="1"/>
  <c r="J370" i="1"/>
  <c r="B370" i="1"/>
  <c r="J369" i="1"/>
  <c r="B369" i="1"/>
  <c r="J368" i="1"/>
  <c r="B368" i="1"/>
  <c r="J367" i="1"/>
  <c r="B367" i="1"/>
  <c r="J365" i="1"/>
  <c r="B365" i="1"/>
  <c r="J363" i="1"/>
  <c r="B363" i="1"/>
  <c r="J362" i="1"/>
  <c r="B362" i="1"/>
  <c r="J361" i="1"/>
  <c r="B361" i="1"/>
  <c r="J360" i="1"/>
  <c r="B360" i="1"/>
  <c r="J358" i="1"/>
  <c r="B358" i="1"/>
  <c r="J357" i="1"/>
  <c r="B357" i="1"/>
  <c r="J353" i="1"/>
  <c r="B353" i="1"/>
  <c r="J352" i="1"/>
  <c r="B352" i="1"/>
  <c r="J351" i="1"/>
  <c r="B351" i="1"/>
  <c r="B350" i="1"/>
  <c r="J349" i="1"/>
  <c r="B349" i="1"/>
  <c r="J348" i="1"/>
  <c r="B348" i="1"/>
  <c r="J347" i="1"/>
  <c r="B347" i="1"/>
  <c r="J345" i="1"/>
  <c r="B345" i="1"/>
  <c r="J344" i="1"/>
  <c r="B344" i="1"/>
  <c r="J343" i="1"/>
  <c r="B343" i="1"/>
  <c r="J342" i="1"/>
  <c r="B342" i="1"/>
  <c r="J341" i="1"/>
  <c r="B341" i="1"/>
  <c r="J340" i="1"/>
  <c r="B340" i="1"/>
  <c r="J339" i="1"/>
  <c r="B339" i="1"/>
  <c r="J337" i="1"/>
  <c r="B337" i="1"/>
  <c r="J336" i="1"/>
  <c r="B336" i="1"/>
  <c r="J335" i="1"/>
  <c r="B335" i="1"/>
  <c r="J334" i="1"/>
  <c r="B334" i="1"/>
  <c r="J333" i="1"/>
  <c r="B333" i="1"/>
  <c r="J332" i="1"/>
  <c r="B332" i="1"/>
  <c r="J331" i="1"/>
  <c r="B331" i="1"/>
  <c r="J330" i="1"/>
  <c r="B330" i="1"/>
  <c r="J328" i="1"/>
  <c r="B328" i="1"/>
  <c r="J327" i="1"/>
  <c r="B327" i="1"/>
  <c r="J326" i="1"/>
  <c r="B326" i="1"/>
  <c r="J325" i="1"/>
  <c r="B325" i="1"/>
  <c r="J324" i="1"/>
  <c r="B324" i="1"/>
  <c r="J323" i="1"/>
  <c r="B323" i="1"/>
  <c r="J322" i="1"/>
  <c r="B322" i="1"/>
  <c r="J320" i="1"/>
  <c r="B320" i="1"/>
  <c r="J319" i="1"/>
  <c r="B319" i="1"/>
  <c r="J317" i="1"/>
  <c r="B317" i="1"/>
  <c r="J315" i="1"/>
  <c r="B315" i="1"/>
  <c r="J314" i="1"/>
  <c r="B314" i="1"/>
  <c r="J313" i="1"/>
  <c r="B313" i="1"/>
  <c r="J312" i="1"/>
  <c r="B312" i="1"/>
  <c r="J311" i="1"/>
  <c r="B311" i="1"/>
  <c r="J310" i="1"/>
  <c r="B310" i="1"/>
  <c r="J309" i="1"/>
  <c r="B309" i="1"/>
  <c r="J308" i="1"/>
  <c r="B308" i="1"/>
  <c r="J307" i="1"/>
  <c r="B307" i="1"/>
  <c r="J306" i="1"/>
  <c r="B306" i="1"/>
  <c r="J305" i="1"/>
  <c r="B305" i="1"/>
  <c r="J233" i="1"/>
  <c r="B233" i="1"/>
  <c r="J157" i="1"/>
  <c r="B157" i="1"/>
  <c r="J94" i="1"/>
  <c r="B94" i="1"/>
  <c r="J93" i="1"/>
  <c r="B93" i="1"/>
  <c r="J91" i="1"/>
  <c r="B91" i="1"/>
  <c r="J90" i="1"/>
  <c r="B90" i="1"/>
  <c r="J88" i="1"/>
  <c r="B88" i="1"/>
  <c r="J87" i="1"/>
  <c r="B87" i="1"/>
  <c r="J304" i="1"/>
  <c r="B304" i="1"/>
  <c r="J303" i="1"/>
  <c r="B303" i="1"/>
  <c r="J302" i="1"/>
  <c r="B302" i="1"/>
  <c r="J301" i="1"/>
  <c r="B301" i="1"/>
  <c r="J300" i="1"/>
  <c r="B300" i="1"/>
  <c r="J299" i="1"/>
  <c r="B299" i="1"/>
  <c r="J298" i="1"/>
  <c r="B298" i="1"/>
  <c r="J297" i="1"/>
  <c r="B297" i="1"/>
  <c r="J296" i="1"/>
  <c r="B296" i="1"/>
  <c r="J295" i="1"/>
  <c r="B295" i="1"/>
  <c r="J294" i="1"/>
  <c r="B294" i="1"/>
  <c r="J291" i="1"/>
  <c r="B291" i="1"/>
  <c r="J290" i="1"/>
  <c r="B290" i="1"/>
  <c r="J289" i="1"/>
  <c r="B289" i="1"/>
  <c r="J287" i="1"/>
  <c r="B287" i="1"/>
  <c r="J286" i="1"/>
  <c r="B286" i="1"/>
  <c r="J285" i="1"/>
  <c r="B285" i="1"/>
  <c r="J284" i="1"/>
  <c r="B284" i="1"/>
  <c r="J283" i="1"/>
  <c r="B283" i="1"/>
  <c r="J282" i="1"/>
  <c r="B282" i="1"/>
  <c r="J280" i="1"/>
  <c r="B280" i="1"/>
  <c r="J277" i="1"/>
  <c r="B277" i="1"/>
  <c r="J276" i="1"/>
  <c r="B276" i="1"/>
  <c r="J274" i="1"/>
  <c r="B274" i="1"/>
  <c r="J273" i="1"/>
  <c r="B273" i="1"/>
  <c r="J272" i="1"/>
  <c r="B272" i="1"/>
  <c r="B271" i="1"/>
  <c r="J270" i="1"/>
  <c r="B270" i="1"/>
  <c r="J269" i="1"/>
  <c r="B269" i="1"/>
  <c r="J267" i="1"/>
  <c r="B267" i="1"/>
  <c r="J266" i="1"/>
  <c r="B266" i="1"/>
  <c r="J265" i="1"/>
  <c r="B265" i="1"/>
  <c r="J264" i="1"/>
  <c r="B264" i="1"/>
  <c r="J263" i="1"/>
  <c r="B263" i="1"/>
  <c r="J262" i="1"/>
  <c r="B262" i="1"/>
  <c r="J261" i="1"/>
  <c r="B261" i="1"/>
  <c r="J260" i="1"/>
  <c r="B260" i="1"/>
  <c r="J259" i="1"/>
  <c r="B259" i="1"/>
  <c r="J258" i="1"/>
  <c r="B258" i="1"/>
  <c r="J257" i="1"/>
  <c r="B257" i="1"/>
  <c r="J256" i="1"/>
  <c r="B256" i="1"/>
  <c r="J255" i="1"/>
  <c r="B255" i="1"/>
  <c r="J254" i="1"/>
  <c r="B254" i="1"/>
  <c r="J253" i="1"/>
  <c r="B253" i="1"/>
  <c r="J252" i="1"/>
  <c r="B252" i="1"/>
  <c r="J249" i="1"/>
  <c r="B249" i="1"/>
  <c r="J248" i="1"/>
  <c r="B248" i="1"/>
  <c r="J247" i="1"/>
  <c r="B247" i="1"/>
  <c r="J246" i="1"/>
  <c r="B246" i="1"/>
  <c r="J245" i="1"/>
  <c r="B245" i="1"/>
  <c r="J244" i="1"/>
  <c r="B244" i="1"/>
  <c r="J243" i="1"/>
  <c r="B243" i="1"/>
  <c r="J242" i="1"/>
  <c r="B242" i="1"/>
  <c r="J241" i="1"/>
  <c r="B241" i="1"/>
  <c r="J240" i="1"/>
  <c r="B240" i="1"/>
  <c r="J239" i="1"/>
  <c r="B239" i="1"/>
  <c r="J237" i="1"/>
  <c r="B237" i="1"/>
  <c r="J236" i="1"/>
  <c r="B236" i="1"/>
  <c r="J235" i="1"/>
  <c r="B235" i="1"/>
  <c r="J234" i="1"/>
  <c r="B234" i="1"/>
  <c r="J232" i="1"/>
  <c r="B232" i="1"/>
  <c r="J231" i="1"/>
  <c r="B231" i="1"/>
  <c r="J230" i="1"/>
  <c r="B230" i="1"/>
  <c r="J229" i="1"/>
  <c r="B229" i="1"/>
  <c r="J228" i="1"/>
  <c r="B228" i="1"/>
  <c r="J227" i="1"/>
  <c r="B227" i="1"/>
  <c r="J226" i="1"/>
  <c r="B226" i="1"/>
  <c r="J225" i="1"/>
  <c r="B225" i="1"/>
  <c r="J224" i="1"/>
  <c r="B224" i="1"/>
  <c r="J223" i="1"/>
  <c r="B223" i="1"/>
  <c r="J222" i="1"/>
  <c r="B222" i="1"/>
  <c r="J221" i="1"/>
  <c r="B221" i="1"/>
  <c r="J220" i="1"/>
  <c r="B220" i="1"/>
  <c r="J219" i="1"/>
  <c r="B219" i="1"/>
  <c r="J218" i="1"/>
  <c r="B218" i="1"/>
  <c r="J217" i="1"/>
  <c r="B217" i="1"/>
  <c r="J216" i="1"/>
  <c r="B216" i="1"/>
  <c r="J215" i="1"/>
  <c r="B215" i="1"/>
  <c r="J213" i="1"/>
  <c r="B213" i="1"/>
  <c r="J212" i="1"/>
  <c r="B212" i="1"/>
  <c r="J211" i="1"/>
  <c r="B211" i="1"/>
  <c r="J210" i="1"/>
  <c r="B210" i="1"/>
  <c r="J209" i="1"/>
  <c r="B209" i="1"/>
  <c r="J208" i="1"/>
  <c r="B208" i="1"/>
  <c r="J206" i="1"/>
  <c r="B206" i="1"/>
  <c r="J205" i="1"/>
  <c r="B205" i="1"/>
  <c r="J203" i="1"/>
  <c r="B203" i="1"/>
  <c r="J202" i="1"/>
  <c r="J201" i="1"/>
  <c r="B201" i="1"/>
  <c r="J200" i="1"/>
  <c r="B200" i="1"/>
  <c r="J199" i="1"/>
  <c r="B199" i="1"/>
  <c r="J198" i="1"/>
  <c r="B198" i="1"/>
  <c r="J197" i="1"/>
  <c r="B197" i="1"/>
  <c r="J195" i="1"/>
  <c r="B195" i="1"/>
  <c r="J194" i="1"/>
  <c r="B194" i="1"/>
  <c r="J193" i="1"/>
  <c r="B193" i="1"/>
  <c r="J192" i="1"/>
  <c r="B192" i="1"/>
  <c r="J191" i="1"/>
  <c r="B191" i="1"/>
  <c r="J190" i="1"/>
  <c r="B190" i="1"/>
  <c r="J189" i="1"/>
  <c r="B189" i="1"/>
  <c r="J188" i="1"/>
  <c r="B188" i="1"/>
  <c r="J187" i="1"/>
  <c r="B187" i="1"/>
  <c r="J186" i="1"/>
  <c r="B186" i="1"/>
  <c r="J185" i="1"/>
  <c r="B185" i="1"/>
  <c r="J184" i="1"/>
  <c r="B184" i="1"/>
  <c r="J183" i="1"/>
  <c r="B183" i="1"/>
  <c r="J181" i="1"/>
  <c r="B181" i="1"/>
  <c r="J180" i="1"/>
  <c r="B180" i="1"/>
  <c r="J179" i="1"/>
  <c r="B179" i="1"/>
  <c r="J178" i="1"/>
  <c r="B178" i="1"/>
  <c r="J174" i="1"/>
  <c r="B174" i="1"/>
  <c r="J173" i="1"/>
  <c r="B173" i="1"/>
  <c r="J172" i="1"/>
  <c r="B172" i="1"/>
  <c r="J171" i="1"/>
  <c r="B171" i="1"/>
  <c r="J170" i="1"/>
  <c r="B170" i="1"/>
  <c r="J169" i="1"/>
  <c r="B169" i="1"/>
  <c r="J168" i="1"/>
  <c r="B168" i="1"/>
  <c r="J167" i="1"/>
  <c r="B167" i="1"/>
  <c r="J165" i="1"/>
  <c r="B165" i="1"/>
  <c r="J164" i="1"/>
  <c r="B164" i="1"/>
  <c r="J163" i="1"/>
  <c r="B163" i="1"/>
  <c r="J162" i="1"/>
  <c r="B162" i="1"/>
  <c r="J159" i="1"/>
  <c r="B159" i="1"/>
  <c r="J158" i="1"/>
  <c r="B158" i="1"/>
  <c r="J156" i="1"/>
  <c r="B156" i="1"/>
  <c r="J155" i="1"/>
  <c r="B155" i="1"/>
  <c r="J153" i="1"/>
  <c r="B153" i="1"/>
  <c r="J150" i="1"/>
  <c r="B150" i="1"/>
  <c r="J143" i="1"/>
  <c r="B143" i="1"/>
  <c r="J142" i="1"/>
  <c r="B142" i="1"/>
  <c r="J141" i="1"/>
  <c r="B141" i="1"/>
  <c r="J140" i="1"/>
  <c r="B140" i="1"/>
  <c r="J138" i="1"/>
  <c r="B138" i="1"/>
  <c r="B137" i="1"/>
  <c r="B136" i="1"/>
  <c r="B135" i="1"/>
  <c r="J137" i="1"/>
  <c r="J136" i="1"/>
  <c r="J135" i="1"/>
  <c r="J134" i="1"/>
  <c r="B134" i="1"/>
  <c r="J130" i="1"/>
  <c r="B130" i="1"/>
  <c r="B132" i="1"/>
  <c r="J132" i="1"/>
  <c r="J129" i="1"/>
  <c r="B129" i="1"/>
  <c r="J128" i="1"/>
  <c r="B128" i="1"/>
  <c r="J124" i="1"/>
  <c r="B124" i="1"/>
  <c r="J123" i="1"/>
  <c r="B123" i="1"/>
  <c r="J122" i="1"/>
  <c r="B122" i="1"/>
  <c r="B121" i="1"/>
  <c r="J121" i="1"/>
  <c r="B119" i="1"/>
  <c r="J119" i="1"/>
  <c r="B118" i="1"/>
  <c r="B117" i="1"/>
  <c r="J118" i="1"/>
  <c r="J117" i="1"/>
  <c r="B116" i="1"/>
  <c r="B114" i="1"/>
  <c r="B113" i="1"/>
  <c r="B112" i="1"/>
  <c r="B111" i="1"/>
  <c r="B110" i="1"/>
  <c r="B109" i="1"/>
  <c r="B108" i="1"/>
  <c r="J109" i="1"/>
  <c r="J154" i="1"/>
  <c r="J151" i="1"/>
  <c r="J149" i="1"/>
  <c r="J148" i="1"/>
  <c r="J147" i="1"/>
  <c r="J146" i="1"/>
  <c r="J145" i="1"/>
  <c r="J144" i="1"/>
  <c r="J133" i="1"/>
  <c r="J127" i="1"/>
  <c r="J126" i="1"/>
  <c r="J125" i="1"/>
  <c r="J120" i="1"/>
  <c r="J114" i="1"/>
  <c r="J113" i="1"/>
  <c r="J112" i="1"/>
  <c r="J111" i="1"/>
  <c r="J110" i="1"/>
  <c r="J108" i="1"/>
  <c r="J106" i="1"/>
  <c r="J105" i="1"/>
  <c r="J104" i="1"/>
  <c r="J103" i="1"/>
  <c r="J102" i="1"/>
  <c r="J101" i="1"/>
  <c r="J100" i="1"/>
  <c r="J99" i="1"/>
  <c r="J98" i="1"/>
  <c r="J96" i="1"/>
  <c r="J95" i="1"/>
  <c r="B106" i="1"/>
  <c r="B95" i="1"/>
  <c r="B99" i="1"/>
  <c r="F39" i="1" l="1"/>
  <c r="B39" i="1"/>
  <c r="J30" i="1"/>
  <c r="F30" i="1"/>
  <c r="B30" i="1"/>
  <c r="J62" i="1"/>
  <c r="F62" i="1"/>
  <c r="B62" i="1"/>
  <c r="F27" i="1"/>
  <c r="B27" i="1"/>
  <c r="J65" i="1"/>
  <c r="F65" i="1"/>
  <c r="B65" i="1"/>
  <c r="J79" i="1"/>
  <c r="F79" i="1"/>
  <c r="B79" i="1"/>
  <c r="F74" i="1"/>
  <c r="B74" i="1"/>
  <c r="F73" i="1"/>
  <c r="B73" i="1"/>
  <c r="B69" i="1"/>
  <c r="B68" i="1"/>
  <c r="F69" i="1"/>
  <c r="F68" i="1"/>
  <c r="J59" i="1"/>
  <c r="F59" i="1"/>
  <c r="B59" i="1"/>
  <c r="J58" i="1"/>
  <c r="F58" i="1"/>
  <c r="B58" i="1"/>
  <c r="F57" i="1"/>
  <c r="B57" i="1"/>
  <c r="F56" i="1"/>
  <c r="B56" i="1"/>
  <c r="J53" i="1"/>
  <c r="F53" i="1"/>
  <c r="B53" i="1"/>
  <c r="F47" i="1"/>
  <c r="B47" i="1"/>
  <c r="F45" i="1"/>
  <c r="B45" i="1"/>
  <c r="J41" i="1"/>
  <c r="F41" i="1"/>
  <c r="B41" i="1"/>
  <c r="J40" i="1"/>
  <c r="F40" i="1"/>
  <c r="B40" i="1"/>
  <c r="F38" i="1"/>
  <c r="B38" i="1"/>
  <c r="F37" i="1"/>
  <c r="B37" i="1"/>
  <c r="F36" i="1"/>
  <c r="B36" i="1"/>
  <c r="Q62" i="1" l="1"/>
  <c r="Q56" i="1"/>
  <c r="Q58" i="1"/>
  <c r="Q36" i="1"/>
  <c r="Q38" i="1"/>
  <c r="Q45" i="1"/>
  <c r="Q53" i="1"/>
  <c r="Q69" i="1"/>
  <c r="Q65" i="1"/>
  <c r="Q41" i="1"/>
  <c r="Q57" i="1"/>
  <c r="Q37" i="1"/>
  <c r="Q40" i="1"/>
  <c r="Q47" i="1"/>
  <c r="Q59" i="1"/>
  <c r="Q74" i="1"/>
  <c r="Q39" i="1"/>
  <c r="Q30" i="1"/>
  <c r="Q27" i="1"/>
  <c r="Q79" i="1"/>
  <c r="Q73" i="1"/>
  <c r="Q68" i="1"/>
  <c r="F34" i="1" l="1"/>
  <c r="B34" i="1"/>
  <c r="J31" i="1"/>
  <c r="F31" i="1"/>
  <c r="B31" i="1"/>
  <c r="F28" i="1"/>
  <c r="B28" i="1"/>
  <c r="F25" i="1"/>
  <c r="B25" i="1"/>
  <c r="F24" i="1"/>
  <c r="B24" i="1"/>
  <c r="F23" i="1"/>
  <c r="B23" i="1"/>
  <c r="F22" i="1"/>
  <c r="B22" i="1"/>
  <c r="F21" i="1"/>
  <c r="B21" i="1"/>
  <c r="F20" i="1"/>
  <c r="B20" i="1"/>
  <c r="F15" i="1"/>
  <c r="B15" i="1"/>
  <c r="F14" i="1"/>
  <c r="B14" i="1"/>
  <c r="Q28" i="1" l="1"/>
  <c r="Q34" i="1"/>
  <c r="Q31" i="1"/>
  <c r="Q14" i="1"/>
  <c r="Q21" i="1"/>
  <c r="Q25" i="1"/>
  <c r="Q20" i="1"/>
  <c r="Q15" i="1"/>
  <c r="Q23" i="1"/>
  <c r="Q22" i="1"/>
  <c r="Q24" i="1"/>
  <c r="AG9" i="167" l="1"/>
  <c r="AG10" i="167" l="1"/>
  <c r="AS29" i="167" l="1"/>
  <c r="AS28" i="167"/>
  <c r="AS27" i="167"/>
  <c r="AS26" i="167"/>
  <c r="AS25" i="167"/>
  <c r="AS24" i="167"/>
  <c r="AX29" i="167"/>
  <c r="AX28" i="167"/>
  <c r="AX27" i="167"/>
  <c r="AX26" i="167"/>
  <c r="AX25" i="167"/>
  <c r="AX24" i="167"/>
  <c r="AM29" i="167"/>
  <c r="AM28" i="167"/>
  <c r="AM27" i="167"/>
  <c r="AM26" i="167"/>
  <c r="AM25" i="167"/>
  <c r="AM24" i="167"/>
  <c r="AJ29" i="167"/>
  <c r="AJ28" i="167"/>
  <c r="AJ27" i="167"/>
  <c r="AJ26" i="167"/>
  <c r="AJ25" i="167"/>
  <c r="AJ24" i="167"/>
  <c r="AG29" i="167"/>
  <c r="AG28" i="167"/>
  <c r="AG27" i="167"/>
  <c r="AG26" i="167"/>
  <c r="AG25" i="167"/>
  <c r="AG24" i="167"/>
  <c r="AD29" i="167"/>
  <c r="AD28" i="167"/>
  <c r="AD27" i="167"/>
  <c r="AD26" i="167"/>
  <c r="AD25" i="167"/>
  <c r="AD24" i="167"/>
  <c r="AA29" i="167"/>
  <c r="AA28" i="167"/>
  <c r="AA27" i="167"/>
  <c r="AA26" i="167"/>
  <c r="AA25" i="167"/>
  <c r="AA24" i="167"/>
  <c r="U29" i="167"/>
  <c r="U28" i="167"/>
  <c r="U27" i="167"/>
  <c r="U26" i="167"/>
  <c r="U25" i="167"/>
  <c r="U24" i="167"/>
  <c r="X29" i="167"/>
  <c r="X28" i="167"/>
  <c r="X27" i="167"/>
  <c r="X26" i="167"/>
  <c r="X25" i="167"/>
  <c r="X24" i="167"/>
  <c r="R29" i="167"/>
  <c r="R28" i="167"/>
  <c r="R27" i="167"/>
  <c r="R26" i="167"/>
  <c r="R25" i="167"/>
  <c r="R24" i="167"/>
  <c r="O29" i="167"/>
  <c r="O28" i="167"/>
  <c r="O27" i="167"/>
  <c r="O26" i="167"/>
  <c r="O25" i="167"/>
  <c r="O24" i="167"/>
  <c r="L29" i="167"/>
  <c r="L28" i="167"/>
  <c r="L27" i="167"/>
  <c r="L26" i="167"/>
  <c r="L25" i="167"/>
  <c r="L24" i="167"/>
  <c r="F29" i="167"/>
  <c r="F28" i="167"/>
  <c r="F27" i="167"/>
  <c r="F26" i="167"/>
  <c r="F25" i="167"/>
  <c r="F24" i="167"/>
  <c r="I29" i="167"/>
  <c r="I28" i="167"/>
  <c r="I27" i="167"/>
  <c r="I26" i="167"/>
  <c r="I25" i="167"/>
  <c r="I24" i="167"/>
  <c r="AS23" i="167"/>
  <c r="AS22" i="167"/>
  <c r="AS21" i="167"/>
  <c r="AS20" i="167"/>
  <c r="AS19" i="167"/>
  <c r="AS18" i="167"/>
  <c r="AS17" i="167"/>
  <c r="AS16" i="167"/>
  <c r="AS15" i="167"/>
  <c r="AS14" i="167"/>
  <c r="AS13" i="167"/>
  <c r="AS12" i="167"/>
  <c r="AS11" i="167"/>
  <c r="AS10" i="167"/>
  <c r="AS9" i="167"/>
  <c r="AS8" i="167"/>
  <c r="AS7" i="167"/>
  <c r="AS6" i="167"/>
  <c r="AS5" i="167"/>
  <c r="AS4" i="167"/>
  <c r="AX21" i="167"/>
  <c r="AX20" i="167"/>
  <c r="AX17" i="167"/>
  <c r="AX16" i="167"/>
  <c r="AX13" i="167"/>
  <c r="AX12" i="167"/>
  <c r="AX9" i="167"/>
  <c r="AX8" i="167"/>
  <c r="AX7" i="167"/>
  <c r="AX6" i="167"/>
  <c r="AX5" i="167"/>
  <c r="AX4" i="167"/>
  <c r="AM23" i="167"/>
  <c r="AM22" i="167"/>
  <c r="AM21" i="167"/>
  <c r="AM20" i="167"/>
  <c r="AM19" i="167"/>
  <c r="AM18" i="167"/>
  <c r="AM17" i="167"/>
  <c r="AM16" i="167"/>
  <c r="AM14" i="167"/>
  <c r="AM12" i="167"/>
  <c r="AM11" i="167"/>
  <c r="AM10" i="167"/>
  <c r="AM9" i="167"/>
  <c r="AM8" i="167"/>
  <c r="AM7" i="167"/>
  <c r="AM6" i="167"/>
  <c r="AM5" i="167"/>
  <c r="AM4" i="167"/>
  <c r="AJ23" i="167"/>
  <c r="AJ22" i="167"/>
  <c r="AJ20" i="167"/>
  <c r="AJ19" i="167"/>
  <c r="AJ18" i="167"/>
  <c r="AJ17" i="167"/>
  <c r="AJ16" i="167"/>
  <c r="AJ15" i="167"/>
  <c r="AJ14" i="167"/>
  <c r="AJ13" i="167"/>
  <c r="AJ12" i="167"/>
  <c r="AJ11" i="167"/>
  <c r="AJ10" i="167"/>
  <c r="AJ9" i="167"/>
  <c r="AJ8" i="167"/>
  <c r="AJ7" i="167"/>
  <c r="AJ6" i="167"/>
  <c r="AJ5" i="167"/>
  <c r="AJ4" i="167"/>
  <c r="AG23" i="167"/>
  <c r="AG22" i="167"/>
  <c r="AG21" i="167"/>
  <c r="AG20" i="167"/>
  <c r="AG19" i="167"/>
  <c r="AG16" i="167"/>
  <c r="AG15" i="167"/>
  <c r="AG14" i="167"/>
  <c r="AG13" i="167"/>
  <c r="AG12" i="167"/>
  <c r="AG11" i="167"/>
  <c r="AG8" i="167"/>
  <c r="AG7" i="167"/>
  <c r="AG6" i="167"/>
  <c r="AG5" i="167"/>
  <c r="AG4" i="167"/>
  <c r="AD23" i="167"/>
  <c r="AD22" i="167"/>
  <c r="AD21" i="167"/>
  <c r="AD20" i="167"/>
  <c r="AD19" i="167"/>
  <c r="AD18" i="167"/>
  <c r="AD17" i="167"/>
  <c r="AD16" i="167"/>
  <c r="AD14" i="167"/>
  <c r="AD13" i="167"/>
  <c r="AD12" i="167"/>
  <c r="AD11" i="167"/>
  <c r="AD10" i="167"/>
  <c r="AD9" i="167"/>
  <c r="AD8" i="167"/>
  <c r="AD7" i="167"/>
  <c r="AD6" i="167"/>
  <c r="AD5" i="167"/>
  <c r="AD4" i="167"/>
  <c r="AA23" i="167"/>
  <c r="AA22" i="167"/>
  <c r="AA21" i="167"/>
  <c r="AA20" i="167"/>
  <c r="AA19" i="167"/>
  <c r="AA18" i="167"/>
  <c r="AA17" i="167"/>
  <c r="AA16" i="167"/>
  <c r="AA15" i="167"/>
  <c r="AA14" i="167"/>
  <c r="AA13" i="167"/>
  <c r="AA12" i="167"/>
  <c r="AA11" i="167"/>
  <c r="AA10" i="167"/>
  <c r="AA9" i="167"/>
  <c r="AA8" i="167"/>
  <c r="AA7" i="167"/>
  <c r="AA6" i="167"/>
  <c r="AA5" i="167"/>
  <c r="AA4" i="167"/>
  <c r="X22" i="167"/>
  <c r="X21" i="167"/>
  <c r="X20" i="167"/>
  <c r="X19" i="167"/>
  <c r="X18" i="167"/>
  <c r="X17" i="167"/>
  <c r="X16" i="167"/>
  <c r="X15" i="167"/>
  <c r="X14" i="167"/>
  <c r="X13" i="167"/>
  <c r="X12" i="167"/>
  <c r="X11" i="167"/>
  <c r="X10" i="167"/>
  <c r="X9" i="167"/>
  <c r="X8" i="167"/>
  <c r="X7" i="167"/>
  <c r="X6" i="167"/>
  <c r="X5" i="167"/>
  <c r="X4" i="167"/>
  <c r="U23" i="167"/>
  <c r="U22" i="167"/>
  <c r="U21" i="167"/>
  <c r="U20" i="167"/>
  <c r="U19" i="167"/>
  <c r="U18" i="167"/>
  <c r="U17" i="167"/>
  <c r="U16" i="167"/>
  <c r="U15" i="167"/>
  <c r="U14" i="167"/>
  <c r="U13" i="167"/>
  <c r="U12" i="167"/>
  <c r="U11" i="167"/>
  <c r="U10" i="167"/>
  <c r="U9" i="167"/>
  <c r="U8" i="167"/>
  <c r="U7" i="167"/>
  <c r="U6" i="167"/>
  <c r="U5" i="167"/>
  <c r="U4" i="167"/>
  <c r="R23" i="167"/>
  <c r="R22" i="167"/>
  <c r="R21" i="167"/>
  <c r="R20" i="167"/>
  <c r="R19" i="167"/>
  <c r="R18" i="167"/>
  <c r="R17" i="167"/>
  <c r="R16" i="167"/>
  <c r="R15" i="167"/>
  <c r="R14" i="167"/>
  <c r="R13" i="167"/>
  <c r="R12" i="167"/>
  <c r="R11" i="167"/>
  <c r="R10" i="167"/>
  <c r="R9" i="167"/>
  <c r="R8" i="167"/>
  <c r="R7" i="167"/>
  <c r="R6" i="167"/>
  <c r="R5" i="167"/>
  <c r="R4" i="167"/>
  <c r="O23" i="167"/>
  <c r="O22" i="167"/>
  <c r="O20" i="167"/>
  <c r="O19" i="167"/>
  <c r="O17" i="167"/>
  <c r="O16" i="167"/>
  <c r="O15" i="167"/>
  <c r="O14" i="167"/>
  <c r="O13" i="167"/>
  <c r="O12" i="167"/>
  <c r="O11" i="167"/>
  <c r="O10" i="167"/>
  <c r="O9" i="167"/>
  <c r="O8" i="167"/>
  <c r="O7" i="167"/>
  <c r="O6" i="167"/>
  <c r="O5" i="167"/>
  <c r="O4" i="167"/>
  <c r="L23" i="167"/>
  <c r="L22" i="167"/>
  <c r="L20" i="167"/>
  <c r="L19" i="167"/>
  <c r="L18" i="167"/>
  <c r="L17" i="167"/>
  <c r="L16" i="167"/>
  <c r="L15" i="167"/>
  <c r="L13" i="167"/>
  <c r="L12" i="167"/>
  <c r="L11" i="167"/>
  <c r="L10" i="167"/>
  <c r="L9" i="167"/>
  <c r="L8" i="167"/>
  <c r="L7" i="167"/>
  <c r="L6" i="167"/>
  <c r="L5" i="167"/>
  <c r="L4" i="167"/>
  <c r="I23" i="167"/>
  <c r="I22" i="167"/>
  <c r="I21" i="167"/>
  <c r="I20" i="167"/>
  <c r="I19" i="167"/>
  <c r="I18" i="167"/>
  <c r="I17" i="167"/>
  <c r="I16" i="167"/>
  <c r="I15" i="167"/>
  <c r="I14" i="167"/>
  <c r="I13" i="167"/>
  <c r="I12" i="167"/>
  <c r="I11" i="167"/>
  <c r="I10" i="167"/>
  <c r="I9" i="167"/>
  <c r="I8" i="167"/>
  <c r="F12" i="167"/>
  <c r="F23" i="167"/>
  <c r="F22" i="167"/>
  <c r="F21" i="167"/>
  <c r="F20" i="167"/>
  <c r="F19" i="167"/>
  <c r="F18" i="167"/>
  <c r="F17" i="167"/>
  <c r="F16" i="167"/>
  <c r="F15" i="167"/>
  <c r="F14" i="167"/>
  <c r="F13" i="167"/>
  <c r="F11" i="167"/>
  <c r="F10" i="167"/>
  <c r="F9" i="167"/>
  <c r="F8" i="167"/>
  <c r="I7" i="167"/>
  <c r="I6" i="167"/>
  <c r="I5" i="167"/>
  <c r="I4" i="167"/>
  <c r="F6" i="167"/>
  <c r="F5" i="167"/>
  <c r="F4" i="167"/>
  <c r="F83" i="1"/>
  <c r="F82" i="1"/>
  <c r="F81" i="1"/>
  <c r="F80" i="1"/>
  <c r="F78" i="1"/>
  <c r="F77" i="1"/>
  <c r="F76" i="1"/>
  <c r="F75" i="1"/>
  <c r="F72" i="1"/>
  <c r="F71" i="1"/>
  <c r="F70" i="1"/>
  <c r="F63" i="1"/>
  <c r="F61" i="1"/>
  <c r="F60" i="1"/>
  <c r="F55" i="1"/>
  <c r="F54" i="1"/>
  <c r="F52" i="1"/>
  <c r="F50" i="1"/>
  <c r="F48" i="1"/>
  <c r="F46" i="1"/>
  <c r="F44" i="1"/>
  <c r="F43" i="1"/>
  <c r="F42" i="1"/>
  <c r="F35" i="1"/>
  <c r="F26" i="1"/>
  <c r="F19" i="1"/>
  <c r="F18" i="1"/>
  <c r="F17" i="1"/>
  <c r="F16" i="1"/>
  <c r="F13" i="1"/>
  <c r="F12" i="1"/>
  <c r="F11" i="1"/>
  <c r="F10" i="1"/>
  <c r="C27" i="167" l="1"/>
  <c r="C7" i="167"/>
  <c r="C15" i="167"/>
  <c r="C19" i="167"/>
  <c r="C11" i="167"/>
  <c r="C4" i="167"/>
  <c r="C8" i="167"/>
  <c r="C24" i="167"/>
  <c r="C5" i="167"/>
  <c r="C18" i="167"/>
  <c r="C9" i="167"/>
  <c r="C14" i="167"/>
  <c r="C20" i="167"/>
  <c r="C22" i="167"/>
  <c r="C23" i="167"/>
  <c r="C6" i="167"/>
  <c r="C25" i="167"/>
  <c r="C29" i="167"/>
  <c r="AT29" i="167" s="1"/>
  <c r="C28" i="167"/>
  <c r="C10" i="167"/>
  <c r="C16" i="167"/>
  <c r="C12" i="167"/>
  <c r="C26" i="167"/>
  <c r="C13" i="167"/>
  <c r="C21" i="167"/>
  <c r="C17" i="167"/>
  <c r="Y30" i="167"/>
  <c r="Y33" i="167" s="1"/>
  <c r="AE30" i="167"/>
  <c r="AE33" i="167" s="1"/>
  <c r="AH30" i="167"/>
  <c r="AH33" i="167" s="1"/>
  <c r="D30" i="167"/>
  <c r="D33" i="167" l="1"/>
  <c r="AK30" i="167" l="1"/>
  <c r="AK33" i="167" s="1"/>
  <c r="B55" i="1" l="1"/>
  <c r="AT17" i="167"/>
  <c r="AT23" i="167"/>
  <c r="AT22" i="167"/>
  <c r="AT21" i="167"/>
  <c r="AT20" i="167"/>
  <c r="AT15" i="167"/>
  <c r="AT14" i="167"/>
  <c r="AT13" i="167"/>
  <c r="AT12" i="167"/>
  <c r="AT19" i="167"/>
  <c r="AT18" i="167"/>
  <c r="AT16" i="167"/>
  <c r="AT11" i="167"/>
  <c r="AT10" i="167"/>
  <c r="AT9" i="167"/>
  <c r="AT8" i="167"/>
  <c r="AT7" i="167"/>
  <c r="AT6" i="167"/>
  <c r="AT5" i="167"/>
  <c r="AT4" i="167"/>
  <c r="L6" i="1"/>
  <c r="B35" i="1"/>
  <c r="B19" i="1"/>
  <c r="B54" i="1"/>
  <c r="B52" i="1"/>
  <c r="Q52" i="1" l="1"/>
  <c r="Q35" i="1"/>
  <c r="Q54" i="1"/>
  <c r="Q55" i="1"/>
  <c r="Q19" i="1"/>
  <c r="B50" i="1"/>
  <c r="B11" i="1"/>
  <c r="B12" i="1"/>
  <c r="B13" i="1"/>
  <c r="B16" i="1"/>
  <c r="B17" i="1"/>
  <c r="B18" i="1"/>
  <c r="B26" i="1"/>
  <c r="B42" i="1"/>
  <c r="B43" i="1"/>
  <c r="B44" i="1"/>
  <c r="B46" i="1"/>
  <c r="B48" i="1"/>
  <c r="B60" i="1"/>
  <c r="B61" i="1"/>
  <c r="B63" i="1"/>
  <c r="B70" i="1"/>
  <c r="B71" i="1"/>
  <c r="B72" i="1"/>
  <c r="B75" i="1"/>
  <c r="B76" i="1"/>
  <c r="B77" i="1"/>
  <c r="B78" i="1"/>
  <c r="B80" i="1"/>
  <c r="B81" i="1"/>
  <c r="B82" i="1"/>
  <c r="B83" i="1"/>
  <c r="B10" i="1"/>
  <c r="Q63" i="1" l="1"/>
  <c r="Q46" i="1"/>
  <c r="Q61" i="1"/>
  <c r="Q44" i="1"/>
  <c r="Q60" i="1"/>
  <c r="Q43" i="1"/>
  <c r="Q48" i="1"/>
  <c r="Q42" i="1"/>
  <c r="Q50" i="1"/>
  <c r="Q17" i="1"/>
  <c r="Q18" i="1"/>
  <c r="Q16" i="1"/>
  <c r="Q26" i="1"/>
  <c r="Q13" i="1"/>
  <c r="AB30" i="167"/>
  <c r="AB33" i="167" s="1"/>
  <c r="AV30" i="167"/>
  <c r="AV33" i="167" s="1"/>
  <c r="D31" i="167" l="1"/>
  <c r="G30" i="167"/>
  <c r="G33" i="167" s="1"/>
  <c r="J30" i="167"/>
  <c r="M30" i="167"/>
  <c r="M33" i="167" s="1"/>
  <c r="P30" i="167"/>
  <c r="P33" i="167" s="1"/>
  <c r="S30" i="167"/>
  <c r="V30" i="167"/>
  <c r="V33" i="167" s="1"/>
  <c r="AQ30" i="167"/>
  <c r="AQ33" i="167" s="1"/>
  <c r="J33" i="167" l="1"/>
  <c r="AT30" i="167"/>
  <c r="S33" i="167"/>
  <c r="V10" i="137"/>
  <c r="O10" i="137"/>
  <c r="V9" i="137"/>
  <c r="O9" i="137"/>
  <c r="V8" i="137"/>
  <c r="O8" i="137"/>
  <c r="I8" i="137"/>
  <c r="H8" i="137"/>
  <c r="G8" i="137"/>
  <c r="F8" i="137"/>
  <c r="E8" i="137"/>
  <c r="D8" i="137"/>
  <c r="V7" i="137"/>
  <c r="O7" i="137"/>
  <c r="I7" i="137"/>
  <c r="H7" i="137"/>
  <c r="G7" i="137"/>
  <c r="F7" i="137"/>
  <c r="E7" i="137"/>
  <c r="D7" i="137"/>
  <c r="V6" i="137"/>
  <c r="O6" i="137"/>
  <c r="AE3" i="137"/>
  <c r="M2" i="137"/>
  <c r="P2" i="137" s="1"/>
  <c r="B2" i="137"/>
  <c r="V10" i="135"/>
  <c r="O10" i="135"/>
  <c r="V9" i="135"/>
  <c r="T9" i="135"/>
  <c r="O9" i="135"/>
  <c r="V8" i="135"/>
  <c r="R8" i="135"/>
  <c r="O8" i="135"/>
  <c r="I8" i="135"/>
  <c r="H8" i="135"/>
  <c r="G8" i="135"/>
  <c r="F8" i="135"/>
  <c r="E8" i="135"/>
  <c r="D8" i="135"/>
  <c r="V7" i="135"/>
  <c r="T7" i="135"/>
  <c r="O7" i="135"/>
  <c r="I7" i="135"/>
  <c r="H7" i="135"/>
  <c r="G7" i="135"/>
  <c r="F7" i="135"/>
  <c r="E7" i="135"/>
  <c r="D7" i="135"/>
  <c r="V6" i="135"/>
  <c r="O6" i="135"/>
  <c r="AE3" i="135"/>
  <c r="P2" i="135"/>
  <c r="M2" i="135"/>
  <c r="B2" i="135"/>
  <c r="V10" i="170"/>
  <c r="R10" i="170"/>
  <c r="O10" i="170"/>
  <c r="V9" i="170"/>
  <c r="T9" i="170"/>
  <c r="O9" i="170"/>
  <c r="V8" i="170"/>
  <c r="O8" i="170"/>
  <c r="I8" i="170"/>
  <c r="H8" i="170"/>
  <c r="G8" i="170"/>
  <c r="F8" i="170"/>
  <c r="E8" i="170"/>
  <c r="D8" i="170"/>
  <c r="V7" i="170"/>
  <c r="T7" i="170"/>
  <c r="O7" i="170"/>
  <c r="I7" i="170"/>
  <c r="H7" i="170"/>
  <c r="G7" i="170"/>
  <c r="F7" i="170"/>
  <c r="E7" i="170"/>
  <c r="D7" i="170"/>
  <c r="V6" i="170"/>
  <c r="R6" i="170"/>
  <c r="O6" i="170"/>
  <c r="AE3" i="170"/>
  <c r="M2" i="170"/>
  <c r="P2" i="170" s="1"/>
  <c r="B2" i="170"/>
  <c r="V10" i="171"/>
  <c r="U10" i="171"/>
  <c r="Q10" i="171"/>
  <c r="O10" i="171"/>
  <c r="X9" i="171"/>
  <c r="V9" i="171"/>
  <c r="O9" i="171"/>
  <c r="V8" i="171"/>
  <c r="U8" i="171"/>
  <c r="Q8" i="171"/>
  <c r="O8" i="171"/>
  <c r="I8" i="171"/>
  <c r="H8" i="171"/>
  <c r="G8" i="171"/>
  <c r="F8" i="171"/>
  <c r="E8" i="171"/>
  <c r="D8" i="171"/>
  <c r="X7" i="171"/>
  <c r="V7" i="171"/>
  <c r="S7" i="171"/>
  <c r="O7" i="171"/>
  <c r="I7" i="171"/>
  <c r="H7" i="171"/>
  <c r="G7" i="171"/>
  <c r="F7" i="171"/>
  <c r="E7" i="171"/>
  <c r="D7" i="171"/>
  <c r="V6" i="171"/>
  <c r="U6" i="171"/>
  <c r="Q6" i="171"/>
  <c r="O6" i="171"/>
  <c r="AE3" i="171"/>
  <c r="M2" i="171"/>
  <c r="P2" i="171" s="1"/>
  <c r="B2" i="171"/>
  <c r="I8" i="173"/>
  <c r="I8" i="136"/>
  <c r="I7" i="136"/>
  <c r="I7" i="173"/>
  <c r="T9" i="137"/>
  <c r="R9" i="137"/>
  <c r="R7" i="137"/>
  <c r="Q7" i="137"/>
  <c r="X7" i="135"/>
  <c r="S7" i="135"/>
  <c r="R9" i="135"/>
  <c r="R7" i="135"/>
  <c r="U7" i="170"/>
  <c r="S9" i="170"/>
  <c r="S7" i="170"/>
  <c r="R9" i="170"/>
  <c r="R7" i="170"/>
  <c r="U7" i="171"/>
  <c r="T9" i="171"/>
  <c r="X7" i="136"/>
  <c r="S7" i="136"/>
  <c r="Q6" i="136"/>
  <c r="T9" i="136"/>
  <c r="Q10" i="136"/>
  <c r="Q9" i="136"/>
  <c r="Q8" i="136"/>
  <c r="AI74" i="173"/>
  <c r="AK74" i="173" s="1"/>
  <c r="AC74" i="173"/>
  <c r="AE74" i="173" s="1"/>
  <c r="W74" i="173"/>
  <c r="Y74" i="173" s="1"/>
  <c r="Q74" i="173"/>
  <c r="X7" i="173" s="1"/>
  <c r="K74" i="173"/>
  <c r="M74" i="173" s="1"/>
  <c r="AI63" i="173"/>
  <c r="AK63" i="173" s="1"/>
  <c r="AC63" i="173"/>
  <c r="AE63" i="173" s="1"/>
  <c r="W63" i="173"/>
  <c r="U8" i="173" s="1"/>
  <c r="Q63" i="173"/>
  <c r="S63" i="173" s="1"/>
  <c r="K63" i="173"/>
  <c r="U6" i="173" s="1"/>
  <c r="AI53" i="173"/>
  <c r="AK53" i="173" s="1"/>
  <c r="AC53" i="173"/>
  <c r="AE53" i="173" s="1"/>
  <c r="W53" i="173"/>
  <c r="Y53" i="173" s="1"/>
  <c r="Q53" i="173"/>
  <c r="T7" i="173" s="1"/>
  <c r="K53" i="173"/>
  <c r="M53" i="173" s="1"/>
  <c r="AI43" i="173"/>
  <c r="S10" i="173" s="1"/>
  <c r="AC43" i="173"/>
  <c r="AE43" i="173" s="1"/>
  <c r="W43" i="173"/>
  <c r="Y43" i="173" s="1"/>
  <c r="Q43" i="173"/>
  <c r="S43" i="173" s="1"/>
  <c r="K43" i="173"/>
  <c r="M43" i="173" s="1"/>
  <c r="AI33" i="173"/>
  <c r="AK33" i="173" s="1"/>
  <c r="AC33" i="173"/>
  <c r="R9" i="173" s="1"/>
  <c r="W33" i="173"/>
  <c r="Y33" i="173" s="1"/>
  <c r="Q33" i="173"/>
  <c r="S33" i="173" s="1"/>
  <c r="K33" i="173"/>
  <c r="M33" i="173" s="1"/>
  <c r="AI23" i="173"/>
  <c r="AK23" i="173" s="1"/>
  <c r="AC23" i="173"/>
  <c r="AE23" i="173" s="1"/>
  <c r="W23" i="173"/>
  <c r="Q8" i="173" s="1"/>
  <c r="Q23" i="173"/>
  <c r="S23" i="173" s="1"/>
  <c r="K23" i="173"/>
  <c r="Q6" i="173" s="1"/>
  <c r="V10" i="173"/>
  <c r="T10" i="173"/>
  <c r="O10" i="173"/>
  <c r="V9" i="173"/>
  <c r="Q9" i="173"/>
  <c r="O9" i="173"/>
  <c r="V8" i="173"/>
  <c r="O8" i="173"/>
  <c r="H8" i="173"/>
  <c r="G8" i="173"/>
  <c r="F8" i="173"/>
  <c r="E8" i="173"/>
  <c r="D8" i="173"/>
  <c r="V7" i="173"/>
  <c r="O7" i="173"/>
  <c r="H7" i="173"/>
  <c r="G7" i="173"/>
  <c r="F7" i="173"/>
  <c r="E7" i="173"/>
  <c r="D7" i="173"/>
  <c r="V6" i="173"/>
  <c r="O6" i="173"/>
  <c r="AE3" i="173"/>
  <c r="M2" i="173"/>
  <c r="P2" i="173" s="1"/>
  <c r="B2" i="173"/>
  <c r="X10" i="136"/>
  <c r="V10" i="136"/>
  <c r="V9" i="136"/>
  <c r="V8" i="136"/>
  <c r="V7" i="136"/>
  <c r="V6" i="136"/>
  <c r="O6" i="136"/>
  <c r="U10" i="136"/>
  <c r="R10" i="136"/>
  <c r="H7" i="136"/>
  <c r="G7" i="136"/>
  <c r="F7" i="136"/>
  <c r="H8" i="136"/>
  <c r="G8" i="136"/>
  <c r="F8" i="136"/>
  <c r="R6" i="173" l="1"/>
  <c r="L9" i="137"/>
  <c r="X10" i="173"/>
  <c r="X9" i="173"/>
  <c r="X6" i="173"/>
  <c r="T6" i="173"/>
  <c r="R6" i="135"/>
  <c r="R10" i="135"/>
  <c r="S6" i="173"/>
  <c r="X8" i="173"/>
  <c r="T10" i="136"/>
  <c r="Q7" i="173"/>
  <c r="T8" i="173"/>
  <c r="R10" i="173"/>
  <c r="U9" i="136"/>
  <c r="T6" i="171"/>
  <c r="R7" i="171"/>
  <c r="T8" i="171"/>
  <c r="R9" i="171"/>
  <c r="T10" i="171"/>
  <c r="Q6" i="170"/>
  <c r="U6" i="170"/>
  <c r="X7" i="170"/>
  <c r="Q8" i="170"/>
  <c r="U8" i="170"/>
  <c r="X9" i="170"/>
  <c r="Q10" i="170"/>
  <c r="U10" i="170"/>
  <c r="Q6" i="135"/>
  <c r="U6" i="135"/>
  <c r="Q8" i="135"/>
  <c r="U8" i="135"/>
  <c r="S9" i="135"/>
  <c r="X9" i="135"/>
  <c r="Q10" i="135"/>
  <c r="U10" i="135"/>
  <c r="Q6" i="137"/>
  <c r="U6" i="137"/>
  <c r="S7" i="137"/>
  <c r="X7" i="137"/>
  <c r="Q8" i="137"/>
  <c r="U8" i="137"/>
  <c r="S9" i="137"/>
  <c r="X9" i="137"/>
  <c r="Q10" i="137"/>
  <c r="U10" i="137"/>
  <c r="R6" i="137"/>
  <c r="T7" i="137"/>
  <c r="R8" i="137"/>
  <c r="R10" i="137"/>
  <c r="R8" i="170"/>
  <c r="R6" i="171"/>
  <c r="T7" i="171"/>
  <c r="R8" i="171"/>
  <c r="R10" i="171"/>
  <c r="S6" i="170"/>
  <c r="X6" i="170"/>
  <c r="L9" i="170"/>
  <c r="Q7" i="170"/>
  <c r="S8" i="170"/>
  <c r="X8" i="170"/>
  <c r="Q9" i="170"/>
  <c r="U9" i="170"/>
  <c r="S10" i="170"/>
  <c r="X10" i="170"/>
  <c r="S6" i="135"/>
  <c r="X6" i="135"/>
  <c r="L9" i="135"/>
  <c r="Q7" i="135"/>
  <c r="U7" i="135"/>
  <c r="S8" i="135"/>
  <c r="X8" i="135"/>
  <c r="Q9" i="135"/>
  <c r="U9" i="135"/>
  <c r="S10" i="135"/>
  <c r="X10" i="135"/>
  <c r="S6" i="137"/>
  <c r="X6" i="137"/>
  <c r="U7" i="137"/>
  <c r="S8" i="137"/>
  <c r="X8" i="137"/>
  <c r="Q9" i="137"/>
  <c r="U9" i="137"/>
  <c r="S10" i="137"/>
  <c r="X10" i="137"/>
  <c r="S9" i="171"/>
  <c r="S6" i="171"/>
  <c r="X6" i="171"/>
  <c r="L9" i="171"/>
  <c r="Q7" i="171"/>
  <c r="S8" i="171"/>
  <c r="X8" i="171"/>
  <c r="Q9" i="171"/>
  <c r="U9" i="171"/>
  <c r="S10" i="171"/>
  <c r="X10" i="171"/>
  <c r="T6" i="170"/>
  <c r="T8" i="170"/>
  <c r="T10" i="170"/>
  <c r="T6" i="135"/>
  <c r="T8" i="135"/>
  <c r="T10" i="135"/>
  <c r="T6" i="137"/>
  <c r="T8" i="137"/>
  <c r="T10" i="137"/>
  <c r="S7" i="173"/>
  <c r="S8" i="173"/>
  <c r="S9" i="173"/>
  <c r="U9" i="173"/>
  <c r="U7" i="173"/>
  <c r="L9" i="173"/>
  <c r="X6" i="136"/>
  <c r="X8" i="136"/>
  <c r="U6" i="136"/>
  <c r="U8" i="136"/>
  <c r="T8" i="136"/>
  <c r="T6" i="136"/>
  <c r="S6" i="136"/>
  <c r="S8" i="136"/>
  <c r="R7" i="136"/>
  <c r="R6" i="136"/>
  <c r="B29" i="136"/>
  <c r="B33" i="136" s="1"/>
  <c r="R8" i="136"/>
  <c r="T7" i="136"/>
  <c r="U7" i="136"/>
  <c r="X9" i="136"/>
  <c r="S9" i="136"/>
  <c r="S10" i="136"/>
  <c r="R9" i="136"/>
  <c r="B19" i="136"/>
  <c r="B23" i="136" s="1"/>
  <c r="Q7" i="136"/>
  <c r="R7" i="173"/>
  <c r="T9" i="173"/>
  <c r="Q10" i="173"/>
  <c r="U10" i="173"/>
  <c r="B19" i="173"/>
  <c r="B23" i="173" s="1"/>
  <c r="M23" i="173"/>
  <c r="Y23" i="173"/>
  <c r="I23" i="173" s="1"/>
  <c r="AE33" i="173"/>
  <c r="I33" i="173" s="1"/>
  <c r="B39" i="173"/>
  <c r="B43" i="173" s="1"/>
  <c r="AK43" i="173"/>
  <c r="I43" i="173" s="1"/>
  <c r="S53" i="173"/>
  <c r="I53" i="173" s="1"/>
  <c r="B59" i="173"/>
  <c r="M63" i="173"/>
  <c r="Y63" i="173"/>
  <c r="I63" i="173" s="1"/>
  <c r="S74" i="173"/>
  <c r="I74" i="173" s="1"/>
  <c r="R8" i="173"/>
  <c r="B29" i="173"/>
  <c r="B49" i="173"/>
  <c r="B70" i="173"/>
  <c r="E7" i="136"/>
  <c r="E8" i="136"/>
  <c r="D8" i="136"/>
  <c r="L9" i="136" l="1"/>
  <c r="B63" i="173"/>
  <c r="H10" i="173" s="1"/>
  <c r="B53" i="173"/>
  <c r="B33" i="173"/>
  <c r="B74" i="173"/>
  <c r="B147" i="1" l="1"/>
  <c r="B145" i="1"/>
  <c r="B133" i="1"/>
  <c r="B104" i="1" l="1"/>
  <c r="B85" i="1" l="1"/>
  <c r="D6" i="1" s="1"/>
  <c r="J86" i="1"/>
  <c r="R86" i="1"/>
  <c r="S86" i="1"/>
  <c r="T86" i="1" s="1"/>
  <c r="J75" i="1" l="1"/>
  <c r="Q75" i="1" l="1"/>
  <c r="B154" i="1" l="1"/>
  <c r="B151" i="1"/>
  <c r="B149" i="1"/>
  <c r="B148" i="1"/>
  <c r="B146" i="1"/>
  <c r="B144" i="1"/>
  <c r="B127" i="1"/>
  <c r="B126" i="1"/>
  <c r="B125" i="1"/>
  <c r="B120" i="1"/>
  <c r="J116" i="1"/>
  <c r="B105" i="1"/>
  <c r="B103" i="1"/>
  <c r="B102" i="1"/>
  <c r="B101" i="1"/>
  <c r="B100" i="1"/>
  <c r="B98" i="1"/>
  <c r="B96" i="1"/>
  <c r="R64" i="1" l="1"/>
  <c r="S64" i="1" s="1"/>
  <c r="T64" i="1" s="1"/>
  <c r="R67" i="1"/>
  <c r="S67" i="1" s="1"/>
  <c r="T67" i="1" s="1"/>
  <c r="R66" i="1"/>
  <c r="S66" i="1" s="1"/>
  <c r="T66" i="1" s="1"/>
  <c r="R51" i="1"/>
  <c r="S51" i="1" s="1"/>
  <c r="R32" i="1"/>
  <c r="S32" i="1" s="1"/>
  <c r="T32" i="1" s="1"/>
  <c r="R33" i="1"/>
  <c r="S33" i="1" s="1"/>
  <c r="T33" i="1" s="1"/>
  <c r="R29" i="1"/>
  <c r="S29" i="1" s="1"/>
  <c r="T29" i="1" s="1"/>
  <c r="R49" i="1"/>
  <c r="S49" i="1" s="1"/>
  <c r="T49" i="1" s="1"/>
  <c r="R30" i="1"/>
  <c r="R73" i="1"/>
  <c r="R40" i="1"/>
  <c r="R59" i="1"/>
  <c r="R74" i="1"/>
  <c r="R41" i="1"/>
  <c r="R79" i="1"/>
  <c r="R56" i="1"/>
  <c r="R36" i="1"/>
  <c r="R45" i="1"/>
  <c r="R69" i="1"/>
  <c r="R39" i="1"/>
  <c r="R37" i="1"/>
  <c r="R47" i="1"/>
  <c r="R68" i="1"/>
  <c r="R38" i="1"/>
  <c r="R65" i="1"/>
  <c r="R62" i="1"/>
  <c r="R58" i="1"/>
  <c r="R53" i="1"/>
  <c r="R57" i="1"/>
  <c r="R27" i="1"/>
  <c r="R23" i="1"/>
  <c r="R25" i="1"/>
  <c r="R34" i="1"/>
  <c r="R21" i="1"/>
  <c r="R15" i="1"/>
  <c r="R28" i="1"/>
  <c r="R31" i="1"/>
  <c r="R20" i="1"/>
  <c r="R14" i="1"/>
  <c r="R24" i="1"/>
  <c r="R22" i="1"/>
  <c r="R35" i="1"/>
  <c r="R55" i="1"/>
  <c r="R52" i="1"/>
  <c r="R54" i="1"/>
  <c r="R19" i="1"/>
  <c r="R78" i="1"/>
  <c r="R82" i="1"/>
  <c r="R61" i="1"/>
  <c r="R83" i="1"/>
  <c r="R17" i="1"/>
  <c r="R16" i="1"/>
  <c r="R46" i="1"/>
  <c r="R77" i="1"/>
  <c r="R81" i="1"/>
  <c r="R60" i="1"/>
  <c r="R80" i="1"/>
  <c r="R48" i="1"/>
  <c r="R26" i="1"/>
  <c r="R72" i="1"/>
  <c r="R44" i="1"/>
  <c r="R76" i="1"/>
  <c r="R75" i="1"/>
  <c r="R50" i="1"/>
  <c r="R63" i="1"/>
  <c r="R13" i="1"/>
  <c r="R18" i="1"/>
  <c r="R71" i="1"/>
  <c r="R43" i="1"/>
  <c r="R70" i="1"/>
  <c r="R42" i="1"/>
  <c r="S39" i="1"/>
  <c r="T39" i="1" s="1"/>
  <c r="S30" i="1" l="1"/>
  <c r="T30" i="1" s="1"/>
  <c r="S27" i="1"/>
  <c r="T27" i="1" s="1"/>
  <c r="S62" i="1"/>
  <c r="T62" i="1" s="1"/>
  <c r="S79" i="1"/>
  <c r="T79" i="1" s="1"/>
  <c r="S65" i="1"/>
  <c r="T65" i="1" s="1"/>
  <c r="S34" i="1"/>
  <c r="T34" i="1" s="1"/>
  <c r="S36" i="1"/>
  <c r="T36" i="1" s="1"/>
  <c r="S56" i="1"/>
  <c r="T56" i="1" s="1"/>
  <c r="S43" i="1"/>
  <c r="T43" i="1" s="1"/>
  <c r="S57" i="1"/>
  <c r="T57" i="1" s="1"/>
  <c r="S37" i="1"/>
  <c r="T37" i="1" s="1"/>
  <c r="S14" i="1"/>
  <c r="T14" i="1" s="1"/>
  <c r="S20" i="1"/>
  <c r="T20" i="1" s="1"/>
  <c r="S24" i="1"/>
  <c r="T24" i="1" s="1"/>
  <c r="S59" i="1"/>
  <c r="T59" i="1" s="1"/>
  <c r="S44" i="1"/>
  <c r="T44" i="1" s="1"/>
  <c r="S54" i="1"/>
  <c r="T54" i="1" s="1"/>
  <c r="S52" i="1"/>
  <c r="T52" i="1" s="1"/>
  <c r="S22" i="1"/>
  <c r="T22" i="1" s="1"/>
  <c r="S55" i="1"/>
  <c r="T55" i="1" s="1"/>
  <c r="S40" i="1"/>
  <c r="T40" i="1" s="1"/>
  <c r="S50" i="1"/>
  <c r="T50" i="1" s="1"/>
  <c r="S47" i="1"/>
  <c r="T47" i="1" s="1"/>
  <c r="S31" i="1"/>
  <c r="T31" i="1" s="1"/>
  <c r="S46" i="1"/>
  <c r="T46" i="1" s="1"/>
  <c r="S25" i="1"/>
  <c r="T25" i="1" s="1"/>
  <c r="S21" i="1"/>
  <c r="T21" i="1" s="1"/>
  <c r="S18" i="1"/>
  <c r="T18" i="1" s="1"/>
  <c r="S38" i="1"/>
  <c r="T38" i="1" s="1"/>
  <c r="S23" i="1"/>
  <c r="T23" i="1" s="1"/>
  <c r="S53" i="1"/>
  <c r="T53" i="1" s="1"/>
  <c r="S41" i="1"/>
  <c r="T41" i="1" s="1"/>
  <c r="S58" i="1"/>
  <c r="T58" i="1" s="1"/>
  <c r="S45" i="1"/>
  <c r="T45" i="1" s="1"/>
  <c r="S42" i="1"/>
  <c r="T42" i="1" s="1"/>
  <c r="S28" i="1"/>
  <c r="T28" i="1" s="1"/>
  <c r="S15" i="1"/>
  <c r="T15" i="1" s="1"/>
  <c r="S17" i="1"/>
  <c r="T17" i="1" s="1"/>
  <c r="S16" i="1"/>
  <c r="T16" i="1" s="1"/>
  <c r="S35" i="1"/>
  <c r="T35" i="1" s="1"/>
  <c r="S19" i="1"/>
  <c r="T19" i="1" s="1"/>
  <c r="S73" i="1"/>
  <c r="T73" i="1" s="1"/>
  <c r="S74" i="1"/>
  <c r="T74" i="1" s="1"/>
  <c r="S68" i="1"/>
  <c r="T68" i="1" s="1"/>
  <c r="S69" i="1"/>
  <c r="T69" i="1" s="1"/>
  <c r="S48" i="1"/>
  <c r="T48" i="1" s="1"/>
  <c r="S75" i="1"/>
  <c r="T75" i="1" s="1"/>
  <c r="B39" i="136"/>
  <c r="B43" i="136" s="1"/>
  <c r="B59" i="136"/>
  <c r="B63" i="136" s="1"/>
  <c r="B49" i="136"/>
  <c r="B53" i="136" s="1"/>
  <c r="B70" i="136"/>
  <c r="B74" i="136" s="1"/>
  <c r="B19" i="137"/>
  <c r="B39" i="137"/>
  <c r="B59" i="137"/>
  <c r="B29" i="137"/>
  <c r="B49" i="137"/>
  <c r="B70" i="137"/>
  <c r="B74" i="137" l="1"/>
  <c r="B63" i="137"/>
  <c r="H10" i="137" s="1"/>
  <c r="B53" i="137"/>
  <c r="B43" i="137"/>
  <c r="B33" i="137"/>
  <c r="B23" i="137"/>
  <c r="H10" i="136"/>
  <c r="Q12" i="1"/>
  <c r="B70" i="170" l="1"/>
  <c r="B74" i="170" s="1"/>
  <c r="B70" i="135" l="1"/>
  <c r="B70" i="171"/>
  <c r="B74" i="135" l="1"/>
  <c r="B74" i="171"/>
  <c r="B29" i="171"/>
  <c r="B33" i="171" s="1"/>
  <c r="B49" i="171"/>
  <c r="B19" i="171"/>
  <c r="B39" i="171"/>
  <c r="B59" i="171"/>
  <c r="B29" i="170"/>
  <c r="B33" i="170" s="1"/>
  <c r="B49" i="170"/>
  <c r="B53" i="170" s="1"/>
  <c r="B19" i="170"/>
  <c r="B23" i="170" s="1"/>
  <c r="B39" i="170"/>
  <c r="B43" i="170" s="1"/>
  <c r="B59" i="170"/>
  <c r="B63" i="170" l="1"/>
  <c r="H10" i="170" s="1"/>
  <c r="B63" i="171"/>
  <c r="H10" i="171" s="1"/>
  <c r="B53" i="171"/>
  <c r="B43" i="171"/>
  <c r="B23" i="171"/>
  <c r="B39" i="135" l="1"/>
  <c r="B29" i="135"/>
  <c r="B19" i="135"/>
  <c r="J61" i="1"/>
  <c r="J60" i="1"/>
  <c r="B43" i="135" l="1"/>
  <c r="B33" i="135"/>
  <c r="B23" i="135"/>
  <c r="AT28" i="167" l="1"/>
  <c r="AT27" i="167"/>
  <c r="AT26" i="167"/>
  <c r="AT25" i="167"/>
  <c r="AT24" i="167"/>
  <c r="J11" i="1" l="1"/>
  <c r="K6" i="1" l="1"/>
  <c r="J71" i="1" l="1"/>
  <c r="Q71" i="1"/>
  <c r="S13" i="1" l="1"/>
  <c r="T13" i="1" s="1"/>
  <c r="R12" i="1"/>
  <c r="S12" i="1" s="1"/>
  <c r="T12" i="1" s="1"/>
  <c r="S71" i="1"/>
  <c r="T71" i="1" s="1"/>
  <c r="B2" i="136" l="1"/>
  <c r="Q11" i="1"/>
  <c r="O8" i="136"/>
  <c r="U5" i="154"/>
  <c r="E20" i="154"/>
  <c r="E21" i="154"/>
  <c r="E19" i="154"/>
  <c r="E4" i="154"/>
  <c r="J83" i="1"/>
  <c r="Q83" i="1"/>
  <c r="B38" i="149"/>
  <c r="J8" i="149"/>
  <c r="B8" i="149"/>
  <c r="J5" i="149"/>
  <c r="B5" i="149"/>
  <c r="J40" i="149"/>
  <c r="B40" i="149"/>
  <c r="J70" i="1"/>
  <c r="Q70" i="1"/>
  <c r="B47" i="149"/>
  <c r="J45" i="149"/>
  <c r="B45" i="149"/>
  <c r="B46" i="149"/>
  <c r="B29" i="149"/>
  <c r="B28" i="149"/>
  <c r="B27" i="149"/>
  <c r="B26" i="149"/>
  <c r="B25" i="149"/>
  <c r="B24" i="149"/>
  <c r="B23" i="149"/>
  <c r="B22" i="149"/>
  <c r="B21" i="149"/>
  <c r="B20" i="149"/>
  <c r="B19" i="149"/>
  <c r="B18" i="149"/>
  <c r="B16" i="149"/>
  <c r="B15" i="149"/>
  <c r="B14" i="149"/>
  <c r="J19" i="149"/>
  <c r="Q6" i="1"/>
  <c r="P6" i="1"/>
  <c r="O6" i="1"/>
  <c r="N6" i="1"/>
  <c r="J16" i="149"/>
  <c r="J41" i="149"/>
  <c r="B32" i="149"/>
  <c r="J23" i="149"/>
  <c r="J31" i="149"/>
  <c r="B31" i="149"/>
  <c r="B44" i="149"/>
  <c r="J43" i="149"/>
  <c r="B43" i="149"/>
  <c r="J21" i="149"/>
  <c r="J27" i="149"/>
  <c r="J7" i="149"/>
  <c r="B7" i="149"/>
  <c r="J17" i="149"/>
  <c r="B17" i="149"/>
  <c r="J13" i="149"/>
  <c r="B13" i="149"/>
  <c r="B42" i="149"/>
  <c r="B41" i="149"/>
  <c r="J48" i="149"/>
  <c r="B48" i="149"/>
  <c r="J42" i="149"/>
  <c r="J37" i="149"/>
  <c r="B37" i="149"/>
  <c r="J35" i="149"/>
  <c r="B35" i="149"/>
  <c r="J36" i="149"/>
  <c r="B36" i="149"/>
  <c r="J30" i="149"/>
  <c r="B30" i="149"/>
  <c r="J29" i="149"/>
  <c r="J24" i="149"/>
  <c r="J26" i="149"/>
  <c r="J25" i="149"/>
  <c r="J12" i="149"/>
  <c r="B12" i="149"/>
  <c r="J6" i="149"/>
  <c r="B6" i="149"/>
  <c r="J33" i="149"/>
  <c r="B33" i="149"/>
  <c r="J11" i="149"/>
  <c r="B11" i="149"/>
  <c r="J10" i="149"/>
  <c r="B10" i="149"/>
  <c r="J4" i="149"/>
  <c r="B4" i="149"/>
  <c r="J3" i="149"/>
  <c r="B3" i="149"/>
  <c r="V35" i="154"/>
  <c r="U35" i="154"/>
  <c r="V36" i="154"/>
  <c r="U36" i="154"/>
  <c r="V30" i="154"/>
  <c r="U30" i="154"/>
  <c r="V31" i="154"/>
  <c r="U31" i="154"/>
  <c r="V28" i="154"/>
  <c r="U28" i="154"/>
  <c r="V22" i="154"/>
  <c r="U22" i="154"/>
  <c r="V18" i="154"/>
  <c r="U18" i="154"/>
  <c r="V13" i="154"/>
  <c r="U13" i="154"/>
  <c r="V14" i="154"/>
  <c r="U14" i="154"/>
  <c r="V5" i="154"/>
  <c r="U24" i="154"/>
  <c r="V24" i="154"/>
  <c r="J82" i="1"/>
  <c r="Q82" i="1"/>
  <c r="C2" i="153"/>
  <c r="J50" i="149"/>
  <c r="J49" i="149"/>
  <c r="J34" i="149"/>
  <c r="J20" i="149"/>
  <c r="J18" i="149"/>
  <c r="J9" i="149"/>
  <c r="J2" i="149"/>
  <c r="J39" i="149"/>
  <c r="B39" i="149"/>
  <c r="B2" i="149"/>
  <c r="J81" i="1"/>
  <c r="J80" i="1"/>
  <c r="J26" i="1"/>
  <c r="C47" i="153"/>
  <c r="C46" i="153"/>
  <c r="C45" i="153"/>
  <c r="C44" i="153"/>
  <c r="C43" i="153"/>
  <c r="C42" i="153"/>
  <c r="C41" i="153"/>
  <c r="C40" i="153"/>
  <c r="C39" i="153"/>
  <c r="C38" i="153"/>
  <c r="C37" i="153"/>
  <c r="C36" i="153"/>
  <c r="C35" i="153"/>
  <c r="C34" i="153"/>
  <c r="C33" i="153"/>
  <c r="C32" i="153"/>
  <c r="C31" i="153"/>
  <c r="C30" i="153"/>
  <c r="C29" i="153"/>
  <c r="C28" i="153"/>
  <c r="C27" i="153"/>
  <c r="C26" i="153"/>
  <c r="C25" i="153"/>
  <c r="C24" i="153"/>
  <c r="C23" i="153"/>
  <c r="C22" i="153"/>
  <c r="C21" i="153"/>
  <c r="C20" i="153"/>
  <c r="C19" i="153"/>
  <c r="C18" i="153"/>
  <c r="C17" i="153"/>
  <c r="C16" i="153"/>
  <c r="C15" i="153"/>
  <c r="C14" i="153"/>
  <c r="C13" i="153"/>
  <c r="C12" i="153"/>
  <c r="C11" i="153"/>
  <c r="C10" i="153"/>
  <c r="C9" i="153"/>
  <c r="C6" i="153"/>
  <c r="C5" i="153"/>
  <c r="C4" i="153"/>
  <c r="C3" i="153"/>
  <c r="F16" i="148"/>
  <c r="B50" i="149"/>
  <c r="B49" i="149"/>
  <c r="B34" i="149"/>
  <c r="B9" i="149"/>
  <c r="F10" i="148"/>
  <c r="F13" i="148"/>
  <c r="F12" i="148"/>
  <c r="F11" i="148"/>
  <c r="F7" i="148"/>
  <c r="F8" i="148"/>
  <c r="F6" i="148"/>
  <c r="F9" i="148"/>
  <c r="F5" i="148"/>
  <c r="F3" i="148"/>
  <c r="F2" i="148"/>
  <c r="F4" i="148"/>
  <c r="F29" i="148"/>
  <c r="F28" i="148"/>
  <c r="F25" i="148"/>
  <c r="F27" i="148"/>
  <c r="F23" i="148"/>
  <c r="F22" i="148"/>
  <c r="F24" i="148"/>
  <c r="F26" i="148"/>
  <c r="F17" i="148"/>
  <c r="F18" i="148"/>
  <c r="F21" i="148"/>
  <c r="F20" i="148"/>
  <c r="F19" i="148"/>
  <c r="F15" i="148"/>
  <c r="F14" i="148"/>
  <c r="O10" i="136"/>
  <c r="O9" i="136"/>
  <c r="O7" i="136"/>
  <c r="AE3" i="136"/>
  <c r="M2" i="136"/>
  <c r="P2" i="136" s="1"/>
  <c r="J63" i="1"/>
  <c r="J76" i="1"/>
  <c r="Q72" i="1"/>
  <c r="J78" i="1"/>
  <c r="B8" i="138"/>
  <c r="A8" i="138"/>
  <c r="G7" i="138"/>
  <c r="B66" i="137" s="1"/>
  <c r="R6" i="1"/>
  <c r="F7" i="138"/>
  <c r="B55" i="137" s="1"/>
  <c r="H9" i="137" s="1"/>
  <c r="P3" i="1"/>
  <c r="O3" i="1"/>
  <c r="N3" i="1"/>
  <c r="L3" i="1"/>
  <c r="K3" i="1"/>
  <c r="A3" i="138"/>
  <c r="G6" i="138"/>
  <c r="B66" i="135" s="1"/>
  <c r="F6" i="138"/>
  <c r="B55" i="135" s="1"/>
  <c r="E6" i="138"/>
  <c r="B45" i="135" s="1"/>
  <c r="D6" i="138"/>
  <c r="B35" i="135" s="1"/>
  <c r="C6" i="138"/>
  <c r="B25" i="135" s="1"/>
  <c r="B6" i="138"/>
  <c r="B15" i="135" s="1"/>
  <c r="A6" i="138"/>
  <c r="G5" i="138"/>
  <c r="B66" i="170" s="1"/>
  <c r="F5" i="138"/>
  <c r="B55" i="170" s="1"/>
  <c r="H9" i="170" s="1"/>
  <c r="E5" i="138"/>
  <c r="B45" i="170" s="1"/>
  <c r="D5" i="138"/>
  <c r="B35" i="170" s="1"/>
  <c r="C5" i="138"/>
  <c r="B25" i="170" s="1"/>
  <c r="B5" i="138"/>
  <c r="B15" i="170" s="1"/>
  <c r="A5" i="138"/>
  <c r="G4" i="138"/>
  <c r="B66" i="171" s="1"/>
  <c r="F4" i="138"/>
  <c r="B55" i="171" s="1"/>
  <c r="H9" i="171" s="1"/>
  <c r="E4" i="138"/>
  <c r="B45" i="171" s="1"/>
  <c r="D4" i="138"/>
  <c r="B35" i="171" s="1"/>
  <c r="C4" i="138"/>
  <c r="B25" i="171" s="1"/>
  <c r="B4" i="138"/>
  <c r="B15" i="171" s="1"/>
  <c r="A4" i="138"/>
  <c r="G3" i="138"/>
  <c r="B66" i="173" s="1"/>
  <c r="F3" i="138"/>
  <c r="E3" i="138"/>
  <c r="B45" i="173" s="1"/>
  <c r="D3" i="138"/>
  <c r="C3" i="138"/>
  <c r="B25" i="173" s="1"/>
  <c r="B3" i="138"/>
  <c r="A7" i="138"/>
  <c r="J72" i="1"/>
  <c r="J77" i="1"/>
  <c r="B8" i="1"/>
  <c r="B7" i="138"/>
  <c r="B15" i="137" s="1"/>
  <c r="C7" i="138"/>
  <c r="B25" i="137" s="1"/>
  <c r="D7" i="138"/>
  <c r="B35" i="137" s="1"/>
  <c r="E7" i="138"/>
  <c r="B45" i="137" s="1"/>
  <c r="E42" i="2"/>
  <c r="E43" i="2"/>
  <c r="E47" i="2"/>
  <c r="G9" i="137" l="1"/>
  <c r="G10" i="137"/>
  <c r="B15" i="136"/>
  <c r="B15" i="173"/>
  <c r="B55" i="136"/>
  <c r="H9" i="136" s="1"/>
  <c r="B55" i="173"/>
  <c r="H9" i="173" s="1"/>
  <c r="E10" i="171"/>
  <c r="E9" i="171"/>
  <c r="I10" i="171"/>
  <c r="I9" i="171"/>
  <c r="F10" i="170"/>
  <c r="F9" i="170"/>
  <c r="F10" i="137"/>
  <c r="F9" i="137"/>
  <c r="E9" i="173"/>
  <c r="E10" i="173"/>
  <c r="I9" i="173"/>
  <c r="I10" i="173"/>
  <c r="F9" i="171"/>
  <c r="F10" i="171"/>
  <c r="G9" i="170"/>
  <c r="G10" i="170"/>
  <c r="D9" i="135"/>
  <c r="D10" i="135"/>
  <c r="E10" i="135"/>
  <c r="E9" i="135"/>
  <c r="I10" i="135"/>
  <c r="I9" i="135"/>
  <c r="E10" i="137"/>
  <c r="E9" i="137"/>
  <c r="B35" i="136"/>
  <c r="B35" i="173"/>
  <c r="G9" i="171"/>
  <c r="G10" i="171"/>
  <c r="D9" i="170"/>
  <c r="D10" i="170"/>
  <c r="D9" i="137"/>
  <c r="D10" i="137"/>
  <c r="G9" i="173"/>
  <c r="G10" i="173"/>
  <c r="D10" i="171"/>
  <c r="D9" i="171"/>
  <c r="E10" i="170"/>
  <c r="E9" i="170"/>
  <c r="I10" i="170"/>
  <c r="I9" i="170"/>
  <c r="F10" i="135"/>
  <c r="F9" i="135"/>
  <c r="I10" i="137"/>
  <c r="I9" i="137"/>
  <c r="B25" i="136"/>
  <c r="B66" i="136"/>
  <c r="B45" i="136"/>
  <c r="Q10" i="1"/>
  <c r="G6" i="1"/>
  <c r="B59" i="135"/>
  <c r="B49" i="135"/>
  <c r="G9" i="135" s="1"/>
  <c r="I6" i="1"/>
  <c r="AY3" i="1"/>
  <c r="AX3" i="1" s="1"/>
  <c r="AX5" i="1" s="1"/>
  <c r="AI3" i="1"/>
  <c r="AH3" i="1" s="1"/>
  <c r="AH5" i="1" s="1"/>
  <c r="AE3" i="1"/>
  <c r="AD3" i="1" s="1"/>
  <c r="AD5" i="1" s="1"/>
  <c r="AI6" i="1"/>
  <c r="AH6" i="1" s="1"/>
  <c r="AE6" i="1"/>
  <c r="AD6" i="1" s="1"/>
  <c r="AU3" i="1"/>
  <c r="AT3" i="1" s="1"/>
  <c r="AT5" i="1" s="1"/>
  <c r="V6" i="1"/>
  <c r="AK3" i="1"/>
  <c r="AJ3" i="1" s="1"/>
  <c r="AJ5" i="1" s="1"/>
  <c r="I3" i="1"/>
  <c r="S61" i="1"/>
  <c r="T61" i="1" s="1"/>
  <c r="R10" i="1"/>
  <c r="AC3" i="1"/>
  <c r="AB3" i="1" s="1"/>
  <c r="AW3" i="1"/>
  <c r="AV3" i="1" s="1"/>
  <c r="AV5" i="1" s="1"/>
  <c r="AG3" i="1"/>
  <c r="AF3" i="1" s="1"/>
  <c r="AF5" i="1" s="1"/>
  <c r="AQ3" i="1"/>
  <c r="AP3" i="1" s="1"/>
  <c r="AP5" i="1" s="1"/>
  <c r="AS3" i="1"/>
  <c r="AR3" i="1" s="1"/>
  <c r="AR5" i="1" s="1"/>
  <c r="AO3" i="1"/>
  <c r="AN3" i="1" s="1"/>
  <c r="AN5" i="1" s="1"/>
  <c r="AM3" i="1"/>
  <c r="AL3" i="1" s="1"/>
  <c r="AL5" i="1" s="1"/>
  <c r="S70" i="1"/>
  <c r="T70" i="1" s="1"/>
  <c r="Q78" i="1"/>
  <c r="AM6" i="1"/>
  <c r="AL6" i="1" s="1"/>
  <c r="Q80" i="1"/>
  <c r="Q81" i="1"/>
  <c r="S82" i="1"/>
  <c r="T82" i="1" s="1"/>
  <c r="R11" i="1"/>
  <c r="S11" i="1" s="1"/>
  <c r="T11" i="1" s="1"/>
  <c r="S72" i="1"/>
  <c r="T72" i="1" s="1"/>
  <c r="S60" i="1"/>
  <c r="T60" i="1" s="1"/>
  <c r="Q3" i="1"/>
  <c r="AG6" i="1"/>
  <c r="AF6" i="1" s="1"/>
  <c r="AO6" i="1"/>
  <c r="AN6" i="1" s="1"/>
  <c r="AW6" i="1"/>
  <c r="AV6" i="1" s="1"/>
  <c r="AY6" i="1"/>
  <c r="AX6" i="1" s="1"/>
  <c r="AU6" i="1"/>
  <c r="AT6" i="1" s="1"/>
  <c r="AQ6" i="1"/>
  <c r="AP6" i="1" s="1"/>
  <c r="AK6" i="1"/>
  <c r="AJ6" i="1" s="1"/>
  <c r="Q76" i="1"/>
  <c r="T3" i="1"/>
  <c r="AC6" i="1"/>
  <c r="AS6" i="1"/>
  <c r="AR6" i="1" s="1"/>
  <c r="S83" i="1"/>
  <c r="T83" i="1" s="1"/>
  <c r="Q77" i="1"/>
  <c r="G10" i="136" l="1"/>
  <c r="G9" i="136"/>
  <c r="K9" i="137"/>
  <c r="K10" i="137" s="1"/>
  <c r="D9" i="173"/>
  <c r="D10" i="173"/>
  <c r="I9" i="136"/>
  <c r="I10" i="136"/>
  <c r="F9" i="173"/>
  <c r="F10" i="173"/>
  <c r="H9" i="135"/>
  <c r="K9" i="135" s="1"/>
  <c r="K10" i="135" s="1"/>
  <c r="D9" i="136"/>
  <c r="D10" i="136"/>
  <c r="E9" i="136"/>
  <c r="E10" i="136"/>
  <c r="K9" i="170"/>
  <c r="K10" i="170" s="1"/>
  <c r="F10" i="136"/>
  <c r="F9" i="136"/>
  <c r="K9" i="171"/>
  <c r="K10" i="171" s="1"/>
  <c r="B63" i="135"/>
  <c r="H10" i="135" s="1"/>
  <c r="B53" i="135"/>
  <c r="G10" i="135" s="1"/>
  <c r="S78" i="1"/>
  <c r="T78" i="1" s="1"/>
  <c r="S10" i="1"/>
  <c r="T10" i="1" s="1"/>
  <c r="S76" i="1"/>
  <c r="T76" i="1" s="1"/>
  <c r="S63" i="1"/>
  <c r="T63" i="1" s="1"/>
  <c r="S80" i="1"/>
  <c r="T80" i="1" s="1"/>
  <c r="S81" i="1"/>
  <c r="T81" i="1" s="1"/>
  <c r="S26" i="1"/>
  <c r="T26" i="1" s="1"/>
  <c r="BB3" i="1"/>
  <c r="AA3" i="1"/>
  <c r="BA3" i="1"/>
  <c r="AB5" i="1"/>
  <c r="S77" i="1"/>
  <c r="T77" i="1" s="1"/>
  <c r="R3" i="1"/>
  <c r="AB6" i="1"/>
  <c r="AZ6" i="1" s="1"/>
  <c r="BB6" i="1"/>
  <c r="K9" i="136" l="1"/>
  <c r="K10" i="136" s="1"/>
  <c r="K9" i="173"/>
  <c r="K10" i="173" s="1"/>
  <c r="AZ3" i="1"/>
  <c r="S3" i="1"/>
  <c r="BA6" i="1"/>
</calcChain>
</file>

<file path=xl/sharedStrings.xml><?xml version="1.0" encoding="utf-8"?>
<sst xmlns="http://schemas.openxmlformats.org/spreadsheetml/2006/main" count="8288" uniqueCount="1032">
  <si>
    <t>授業数</t>
    <rPh sb="0" eb="2">
      <t>ジュギョウ</t>
    </rPh>
    <rPh sb="2" eb="3">
      <t>スウ</t>
    </rPh>
    <phoneticPr fontId="6"/>
  </si>
  <si>
    <t>体験</t>
    <phoneticPr fontId="6"/>
  </si>
  <si>
    <t>前倒し</t>
    <rPh sb="0" eb="1">
      <t>マエ</t>
    </rPh>
    <rPh sb="1" eb="2">
      <t>タオ</t>
    </rPh>
    <phoneticPr fontId="6"/>
  </si>
  <si>
    <t>合計</t>
    <rPh sb="0" eb="2">
      <t>ゴウケイ</t>
    </rPh>
    <phoneticPr fontId="6"/>
  </si>
  <si>
    <t>現在</t>
    <rPh sb="0" eb="2">
      <t>ゲンザイ</t>
    </rPh>
    <phoneticPr fontId="6"/>
  </si>
  <si>
    <t>残り</t>
    <rPh sb="0" eb="1">
      <t>ノコ</t>
    </rPh>
    <phoneticPr fontId="6"/>
  </si>
  <si>
    <t>追加授業の入力</t>
    <rPh sb="0" eb="2">
      <t>ツイカ</t>
    </rPh>
    <rPh sb="2" eb="4">
      <t>ジュギョウ</t>
    </rPh>
    <rPh sb="5" eb="7">
      <t>ニュウリョク</t>
    </rPh>
    <phoneticPr fontId="6"/>
  </si>
  <si>
    <t>小１</t>
    <rPh sb="0" eb="1">
      <t>ショウ</t>
    </rPh>
    <phoneticPr fontId="6"/>
  </si>
  <si>
    <t>小２</t>
    <rPh sb="0" eb="1">
      <t>ショウ</t>
    </rPh>
    <phoneticPr fontId="6"/>
  </si>
  <si>
    <t>小３</t>
    <rPh sb="0" eb="1">
      <t>ショウ</t>
    </rPh>
    <phoneticPr fontId="6"/>
  </si>
  <si>
    <t>小４</t>
    <rPh sb="0" eb="1">
      <t>ショウ</t>
    </rPh>
    <phoneticPr fontId="6"/>
  </si>
  <si>
    <t>小５</t>
    <rPh sb="0" eb="1">
      <t>ショウ</t>
    </rPh>
    <phoneticPr fontId="6"/>
  </si>
  <si>
    <t>小６</t>
    <rPh sb="0" eb="1">
      <t>ショウ</t>
    </rPh>
    <phoneticPr fontId="6"/>
  </si>
  <si>
    <t>中１</t>
    <rPh sb="0" eb="1">
      <t>チュウ</t>
    </rPh>
    <phoneticPr fontId="6"/>
  </si>
  <si>
    <t>中２</t>
    <rPh sb="0" eb="1">
      <t>チュウ</t>
    </rPh>
    <phoneticPr fontId="6"/>
  </si>
  <si>
    <t>中３</t>
    <rPh sb="0" eb="1">
      <t>チュウ</t>
    </rPh>
    <phoneticPr fontId="6"/>
  </si>
  <si>
    <t>高１</t>
    <rPh sb="0" eb="1">
      <t>コウ</t>
    </rPh>
    <phoneticPr fontId="6"/>
  </si>
  <si>
    <t>高２</t>
    <rPh sb="0" eb="1">
      <t>コウ</t>
    </rPh>
    <phoneticPr fontId="6"/>
  </si>
  <si>
    <t>高３</t>
    <rPh sb="0" eb="1">
      <t>コウ</t>
    </rPh>
    <phoneticPr fontId="6"/>
  </si>
  <si>
    <t>授業終了一覧</t>
    <phoneticPr fontId="6"/>
  </si>
  <si>
    <t>入力したら　緑
請求したら　黄色</t>
    <rPh sb="0" eb="2">
      <t>ニュウリョク</t>
    </rPh>
    <rPh sb="6" eb="7">
      <t>ミドリ</t>
    </rPh>
    <rPh sb="8" eb="10">
      <t>セイキュウ</t>
    </rPh>
    <rPh sb="14" eb="16">
      <t>キイロ</t>
    </rPh>
    <phoneticPr fontId="6"/>
  </si>
  <si>
    <t>休講</t>
    <rPh sb="0" eb="2">
      <t>キュウコウ</t>
    </rPh>
    <phoneticPr fontId="6"/>
  </si>
  <si>
    <t>生徒数</t>
    <rPh sb="0" eb="3">
      <t>セイトスウ</t>
    </rPh>
    <phoneticPr fontId="6"/>
  </si>
  <si>
    <t>詳細</t>
    <rPh sb="0" eb="2">
      <t>ショウサイ</t>
    </rPh>
    <phoneticPr fontId="6"/>
  </si>
  <si>
    <t>週間基本授業数</t>
    <rPh sb="0" eb="2">
      <t>シュウカン</t>
    </rPh>
    <rPh sb="2" eb="4">
      <t>キホン</t>
    </rPh>
    <rPh sb="4" eb="6">
      <t>ジュギョウ</t>
    </rPh>
    <rPh sb="6" eb="7">
      <t>スウ</t>
    </rPh>
    <phoneticPr fontId="6"/>
  </si>
  <si>
    <t>月</t>
    <rPh sb="0" eb="1">
      <t>ゲツ</t>
    </rPh>
    <phoneticPr fontId="6"/>
  </si>
  <si>
    <t>火</t>
    <rPh sb="0" eb="1">
      <t>カ</t>
    </rPh>
    <phoneticPr fontId="6"/>
  </si>
  <si>
    <t>水</t>
    <rPh sb="0" eb="1">
      <t>スイ</t>
    </rPh>
    <phoneticPr fontId="6"/>
  </si>
  <si>
    <t>木</t>
    <rPh sb="0" eb="1">
      <t>モク</t>
    </rPh>
    <phoneticPr fontId="6"/>
  </si>
  <si>
    <t>金</t>
    <rPh sb="0" eb="1">
      <t>キン</t>
    </rPh>
    <phoneticPr fontId="6"/>
  </si>
  <si>
    <t>土</t>
    <rPh sb="0" eb="1">
      <t>ド</t>
    </rPh>
    <phoneticPr fontId="6"/>
  </si>
  <si>
    <t>日</t>
    <rPh sb="0" eb="1">
      <t>ニチ</t>
    </rPh>
    <phoneticPr fontId="6"/>
  </si>
  <si>
    <t>対象別現在授業数</t>
    <rPh sb="2" eb="3">
      <t>ベツ</t>
    </rPh>
    <rPh sb="3" eb="5">
      <t>ゲンザイ</t>
    </rPh>
    <rPh sb="5" eb="7">
      <t>ジュギョウ</t>
    </rPh>
    <rPh sb="7" eb="8">
      <t>スウ</t>
    </rPh>
    <phoneticPr fontId="6"/>
  </si>
  <si>
    <t>通常</t>
    <rPh sb="0" eb="2">
      <t>ツウジョウ</t>
    </rPh>
    <phoneticPr fontId="6"/>
  </si>
  <si>
    <t>未</t>
    <rPh sb="0" eb="1">
      <t>ミ</t>
    </rPh>
    <phoneticPr fontId="6"/>
  </si>
  <si>
    <t>学年</t>
    <rPh sb="0" eb="2">
      <t>ガクネン</t>
    </rPh>
    <phoneticPr fontId="6"/>
  </si>
  <si>
    <t>科目</t>
    <rPh sb="0" eb="2">
      <t>カモク</t>
    </rPh>
    <phoneticPr fontId="6"/>
  </si>
  <si>
    <t>追加</t>
    <rPh sb="0" eb="2">
      <t>ツイカ</t>
    </rPh>
    <phoneticPr fontId="6"/>
  </si>
  <si>
    <t>曜日</t>
    <rPh sb="0" eb="2">
      <t>ヨウビ</t>
    </rPh>
    <phoneticPr fontId="6"/>
  </si>
  <si>
    <t>授業時間</t>
    <rPh sb="0" eb="2">
      <t>ジュギョウ</t>
    </rPh>
    <rPh sb="2" eb="4">
      <t>ジカン</t>
    </rPh>
    <phoneticPr fontId="6"/>
  </si>
  <si>
    <t>振替</t>
    <rPh sb="0" eb="2">
      <t>フリカエ</t>
    </rPh>
    <phoneticPr fontId="6"/>
  </si>
  <si>
    <t>算数</t>
    <rPh sb="0" eb="2">
      <t>サンスウ</t>
    </rPh>
    <phoneticPr fontId="6"/>
  </si>
  <si>
    <t>理科</t>
    <rPh sb="0" eb="2">
      <t>リカ</t>
    </rPh>
    <phoneticPr fontId="6"/>
  </si>
  <si>
    <t>国語</t>
    <rPh sb="0" eb="2">
      <t>コクゴ</t>
    </rPh>
    <phoneticPr fontId="6"/>
  </si>
  <si>
    <t>新規</t>
    <rPh sb="0" eb="2">
      <t>シンキ</t>
    </rPh>
    <phoneticPr fontId="6"/>
  </si>
  <si>
    <t>英語</t>
    <rPh sb="0" eb="2">
      <t>エイゴ</t>
    </rPh>
    <phoneticPr fontId="6"/>
  </si>
  <si>
    <t>加藤</t>
    <rPh sb="0" eb="2">
      <t>カトウ</t>
    </rPh>
    <phoneticPr fontId="6"/>
  </si>
  <si>
    <t>数学</t>
    <rPh sb="0" eb="1">
      <t>スウ</t>
    </rPh>
    <rPh sb="1" eb="2">
      <t>ガク</t>
    </rPh>
    <phoneticPr fontId="6"/>
  </si>
  <si>
    <t>小川</t>
    <rPh sb="0" eb="2">
      <t>オガワ</t>
    </rPh>
    <phoneticPr fontId="6"/>
  </si>
  <si>
    <t>化学</t>
    <rPh sb="0" eb="2">
      <t>カガク</t>
    </rPh>
    <phoneticPr fontId="6"/>
  </si>
  <si>
    <t>数学Ⅱ</t>
    <rPh sb="0" eb="1">
      <t>スウ</t>
    </rPh>
    <rPh sb="1" eb="2">
      <t>ガク</t>
    </rPh>
    <phoneticPr fontId="6"/>
  </si>
  <si>
    <t>物理</t>
    <rPh sb="0" eb="2">
      <t>ブツリ</t>
    </rPh>
    <phoneticPr fontId="6"/>
  </si>
  <si>
    <t>古文</t>
    <rPh sb="0" eb="2">
      <t>コブン</t>
    </rPh>
    <phoneticPr fontId="6"/>
  </si>
  <si>
    <t>現代文</t>
    <rPh sb="0" eb="2">
      <t>ゲンダイ</t>
    </rPh>
    <rPh sb="2" eb="3">
      <t>ブン</t>
    </rPh>
    <phoneticPr fontId="6"/>
  </si>
  <si>
    <t>日本史</t>
    <rPh sb="0" eb="3">
      <t>ニホンシ</t>
    </rPh>
    <phoneticPr fontId="6"/>
  </si>
  <si>
    <t>英語長文</t>
    <rPh sb="0" eb="2">
      <t>エイゴ</t>
    </rPh>
    <rPh sb="2" eb="4">
      <t>チョウブン</t>
    </rPh>
    <phoneticPr fontId="6"/>
  </si>
  <si>
    <t>英語文法</t>
    <rPh sb="0" eb="2">
      <t>エイゴ</t>
    </rPh>
    <rPh sb="2" eb="4">
      <t>ブンポウ</t>
    </rPh>
    <phoneticPr fontId="6"/>
  </si>
  <si>
    <t>未定</t>
    <rPh sb="0" eb="2">
      <t>ミテイ</t>
    </rPh>
    <phoneticPr fontId="6"/>
  </si>
  <si>
    <t>数学Ｂ</t>
    <rPh sb="0" eb="1">
      <t>スウ</t>
    </rPh>
    <rPh sb="1" eb="2">
      <t>ガク</t>
    </rPh>
    <phoneticPr fontId="6"/>
  </si>
  <si>
    <t>列2</t>
  </si>
  <si>
    <t>列3</t>
  </si>
  <si>
    <t>列4</t>
  </si>
  <si>
    <t>学年データ</t>
    <rPh sb="0" eb="2">
      <t>ガクネン</t>
    </rPh>
    <phoneticPr fontId="6"/>
  </si>
  <si>
    <t>高卒</t>
    <rPh sb="0" eb="2">
      <t>コウソツ</t>
    </rPh>
    <phoneticPr fontId="6"/>
  </si>
  <si>
    <t>通常分</t>
    <rPh sb="0" eb="2">
      <t>ツウジョウ</t>
    </rPh>
    <rPh sb="2" eb="3">
      <t>ブン</t>
    </rPh>
    <phoneticPr fontId="6"/>
  </si>
  <si>
    <t>授業
区分</t>
    <rPh sb="0" eb="2">
      <t>ジュギョウ</t>
    </rPh>
    <rPh sb="3" eb="5">
      <t>クブン</t>
    </rPh>
    <phoneticPr fontId="6"/>
  </si>
  <si>
    <t>講師名</t>
    <rPh sb="0" eb="2">
      <t>コウシ</t>
    </rPh>
    <rPh sb="2" eb="3">
      <t>メイ</t>
    </rPh>
    <phoneticPr fontId="6"/>
  </si>
  <si>
    <t>予定授業数</t>
    <rPh sb="0" eb="2">
      <t>ヨテイ</t>
    </rPh>
    <rPh sb="2" eb="4">
      <t>ジュギョウ</t>
    </rPh>
    <rPh sb="4" eb="5">
      <t>スウ</t>
    </rPh>
    <phoneticPr fontId="6"/>
  </si>
  <si>
    <t>今月授業数</t>
    <rPh sb="0" eb="2">
      <t>コンゲツ</t>
    </rPh>
    <rPh sb="2" eb="4">
      <t>ジュギョウ</t>
    </rPh>
    <rPh sb="4" eb="5">
      <t>スウ</t>
    </rPh>
    <phoneticPr fontId="6"/>
  </si>
  <si>
    <t>追加
授業</t>
    <rPh sb="0" eb="2">
      <t>ツイカ</t>
    </rPh>
    <rPh sb="3" eb="5">
      <t>ジュギョウ</t>
    </rPh>
    <phoneticPr fontId="6"/>
  </si>
  <si>
    <t>生徒氏名</t>
    <rPh sb="0" eb="2">
      <t>セイト</t>
    </rPh>
    <rPh sb="2" eb="4">
      <t>シメイ</t>
    </rPh>
    <phoneticPr fontId="6"/>
  </si>
  <si>
    <t>振替
確認</t>
    <rPh sb="0" eb="2">
      <t>フリカエ</t>
    </rPh>
    <rPh sb="3" eb="5">
      <t>カクニン</t>
    </rPh>
    <phoneticPr fontId="6"/>
  </si>
  <si>
    <t>授業区分</t>
    <rPh sb="0" eb="2">
      <t>ジュギョウ</t>
    </rPh>
    <rPh sb="2" eb="4">
      <t>クブン</t>
    </rPh>
    <phoneticPr fontId="6"/>
  </si>
  <si>
    <t>体験</t>
    <rPh sb="0" eb="2">
      <t>タイケン</t>
    </rPh>
    <phoneticPr fontId="6"/>
  </si>
  <si>
    <t>大久保　拓海</t>
    <rPh sb="0" eb="3">
      <t>オオクボ</t>
    </rPh>
    <rPh sb="4" eb="5">
      <t>タク</t>
    </rPh>
    <rPh sb="5" eb="6">
      <t>ウミ</t>
    </rPh>
    <phoneticPr fontId="7"/>
  </si>
  <si>
    <t>社会</t>
    <rPh sb="0" eb="2">
      <t>シャカイ</t>
    </rPh>
    <phoneticPr fontId="6"/>
  </si>
  <si>
    <t>算数・国語</t>
    <rPh sb="0" eb="2">
      <t>サンスウ</t>
    </rPh>
    <rPh sb="3" eb="5">
      <t>コクゴ</t>
    </rPh>
    <phoneticPr fontId="6"/>
  </si>
  <si>
    <t>算数・理科</t>
    <rPh sb="0" eb="2">
      <t>サンスウ</t>
    </rPh>
    <rPh sb="3" eb="5">
      <t>リカ</t>
    </rPh>
    <phoneticPr fontId="6"/>
  </si>
  <si>
    <t>算数・社会</t>
    <rPh sb="0" eb="2">
      <t>サンスウ</t>
    </rPh>
    <rPh sb="3" eb="5">
      <t>シャカイ</t>
    </rPh>
    <phoneticPr fontId="6"/>
  </si>
  <si>
    <t>国語・理科</t>
    <rPh sb="0" eb="2">
      <t>コクゴ</t>
    </rPh>
    <rPh sb="3" eb="5">
      <t>リカ</t>
    </rPh>
    <phoneticPr fontId="6"/>
  </si>
  <si>
    <t>国語・社会</t>
    <rPh sb="0" eb="2">
      <t>コクゴ</t>
    </rPh>
    <rPh sb="3" eb="5">
      <t>シャカイ</t>
    </rPh>
    <phoneticPr fontId="6"/>
  </si>
  <si>
    <t>理科・社会</t>
    <rPh sb="0" eb="2">
      <t>リカ</t>
    </rPh>
    <rPh sb="3" eb="5">
      <t>シャカイ</t>
    </rPh>
    <phoneticPr fontId="6"/>
  </si>
  <si>
    <t>数学（幾何）</t>
    <rPh sb="0" eb="1">
      <t>スウ</t>
    </rPh>
    <rPh sb="1" eb="2">
      <t>ガク</t>
    </rPh>
    <rPh sb="3" eb="5">
      <t>キカ</t>
    </rPh>
    <phoneticPr fontId="6"/>
  </si>
  <si>
    <t>数学（代数）</t>
    <rPh sb="0" eb="1">
      <t>スウ</t>
    </rPh>
    <rPh sb="1" eb="2">
      <t>ガク</t>
    </rPh>
    <rPh sb="3" eb="5">
      <t>ダイスウ</t>
    </rPh>
    <phoneticPr fontId="6"/>
  </si>
  <si>
    <t>数学ⅠＡ</t>
    <rPh sb="0" eb="1">
      <t>スウ</t>
    </rPh>
    <rPh sb="1" eb="2">
      <t>ガク</t>
    </rPh>
    <phoneticPr fontId="6"/>
  </si>
  <si>
    <t>数学ⅡＢ</t>
    <rPh sb="0" eb="1">
      <t>スウ</t>
    </rPh>
    <rPh sb="1" eb="2">
      <t>ガク</t>
    </rPh>
    <phoneticPr fontId="6"/>
  </si>
  <si>
    <t>数学ⅢＣ</t>
    <rPh sb="0" eb="1">
      <t>スウ</t>
    </rPh>
    <rPh sb="1" eb="2">
      <t>ガク</t>
    </rPh>
    <phoneticPr fontId="6"/>
  </si>
  <si>
    <t>数学Ⅰ</t>
    <rPh sb="0" eb="1">
      <t>スウ</t>
    </rPh>
    <rPh sb="1" eb="2">
      <t>ガク</t>
    </rPh>
    <phoneticPr fontId="6"/>
  </si>
  <si>
    <t>数学Ａ</t>
    <rPh sb="0" eb="1">
      <t>スウ</t>
    </rPh>
    <rPh sb="1" eb="2">
      <t>ガク</t>
    </rPh>
    <phoneticPr fontId="6"/>
  </si>
  <si>
    <t>数学Ⅲ</t>
    <rPh sb="0" eb="1">
      <t>スウ</t>
    </rPh>
    <rPh sb="1" eb="2">
      <t>ガク</t>
    </rPh>
    <phoneticPr fontId="6"/>
  </si>
  <si>
    <t>数学Ｃ</t>
    <rPh sb="0" eb="1">
      <t>スウ</t>
    </rPh>
    <rPh sb="1" eb="2">
      <t>ガク</t>
    </rPh>
    <phoneticPr fontId="6"/>
  </si>
  <si>
    <t>漢文</t>
    <rPh sb="0" eb="2">
      <t>カンブン</t>
    </rPh>
    <phoneticPr fontId="6"/>
  </si>
  <si>
    <t>古典</t>
    <rPh sb="0" eb="2">
      <t>コテン</t>
    </rPh>
    <phoneticPr fontId="6"/>
  </si>
  <si>
    <t>英語・数学</t>
    <rPh sb="0" eb="2">
      <t>エイゴ</t>
    </rPh>
    <rPh sb="3" eb="4">
      <t>スウ</t>
    </rPh>
    <rPh sb="4" eb="5">
      <t>ガク</t>
    </rPh>
    <phoneticPr fontId="6"/>
  </si>
  <si>
    <t>世界史</t>
    <rPh sb="0" eb="3">
      <t>セカイシ</t>
    </rPh>
    <phoneticPr fontId="6"/>
  </si>
  <si>
    <t>生物</t>
    <rPh sb="0" eb="2">
      <t>セイブツ</t>
    </rPh>
    <phoneticPr fontId="6"/>
  </si>
  <si>
    <t>数列</t>
    <rPh sb="0" eb="2">
      <t>スウレツ</t>
    </rPh>
    <phoneticPr fontId="6"/>
  </si>
  <si>
    <t>講師名</t>
    <rPh sb="0" eb="3">
      <t>コウシメイ</t>
    </rPh>
    <phoneticPr fontId="6"/>
  </si>
  <si>
    <t>木</t>
  </si>
  <si>
    <t>金</t>
  </si>
  <si>
    <t>土</t>
  </si>
  <si>
    <t>日</t>
  </si>
  <si>
    <t>16：00～17：30</t>
  </si>
  <si>
    <t>19：10～20：40</t>
  </si>
  <si>
    <t>20：45～22：15</t>
  </si>
  <si>
    <t>10：35～12：05</t>
  </si>
  <si>
    <t>13：00～14：30</t>
  </si>
  <si>
    <t>14：35～15：35</t>
  </si>
  <si>
    <t>14：35～16：05</t>
  </si>
  <si>
    <t>19：20～20：50</t>
  </si>
  <si>
    <t>曜
日</t>
    <rPh sb="0" eb="1">
      <t>ヒカリ</t>
    </rPh>
    <rPh sb="2" eb="3">
      <t>ヒ</t>
    </rPh>
    <phoneticPr fontId="6"/>
  </si>
  <si>
    <t>調
整</t>
    <rPh sb="0" eb="1">
      <t>チョウ</t>
    </rPh>
    <rPh sb="2" eb="3">
      <t>タダシ</t>
    </rPh>
    <phoneticPr fontId="6"/>
  </si>
  <si>
    <t>開始時間</t>
    <rPh sb="0" eb="2">
      <t>カイシ</t>
    </rPh>
    <rPh sb="2" eb="4">
      <t>ジカン</t>
    </rPh>
    <phoneticPr fontId="6"/>
  </si>
  <si>
    <t>人数</t>
    <rPh sb="0" eb="2">
      <t>ニンズウ</t>
    </rPh>
    <phoneticPr fontId="6"/>
  </si>
  <si>
    <t>数学①</t>
    <rPh sb="0" eb="1">
      <t>スウ</t>
    </rPh>
    <rPh sb="1" eb="2">
      <t>ガク</t>
    </rPh>
    <phoneticPr fontId="6"/>
  </si>
  <si>
    <t>数学②</t>
    <rPh sb="0" eb="1">
      <t>スウ</t>
    </rPh>
    <rPh sb="1" eb="2">
      <t>ガク</t>
    </rPh>
    <phoneticPr fontId="6"/>
  </si>
  <si>
    <t>数学③</t>
    <rPh sb="0" eb="1">
      <t>スウ</t>
    </rPh>
    <rPh sb="1" eb="2">
      <t>ガク</t>
    </rPh>
    <phoneticPr fontId="6"/>
  </si>
  <si>
    <t>英語・数学①</t>
    <rPh sb="0" eb="2">
      <t>エイゴ</t>
    </rPh>
    <rPh sb="3" eb="4">
      <t>スウ</t>
    </rPh>
    <rPh sb="4" eb="5">
      <t>ガク</t>
    </rPh>
    <phoneticPr fontId="6"/>
  </si>
  <si>
    <t>英語・数学②</t>
    <rPh sb="0" eb="2">
      <t>エイゴ</t>
    </rPh>
    <rPh sb="3" eb="4">
      <t>スウ</t>
    </rPh>
    <rPh sb="4" eb="5">
      <t>ガク</t>
    </rPh>
    <phoneticPr fontId="6"/>
  </si>
  <si>
    <t>数学ⅠＡ①</t>
    <rPh sb="0" eb="1">
      <t>スウ</t>
    </rPh>
    <rPh sb="1" eb="2">
      <t>ガク</t>
    </rPh>
    <phoneticPr fontId="6"/>
  </si>
  <si>
    <t>数学ⅠＡ②</t>
    <rPh sb="0" eb="1">
      <t>スウ</t>
    </rPh>
    <rPh sb="1" eb="2">
      <t>ガク</t>
    </rPh>
    <phoneticPr fontId="6"/>
  </si>
  <si>
    <t>授業予定時間</t>
    <rPh sb="0" eb="2">
      <t>ジュギョウ</t>
    </rPh>
    <rPh sb="2" eb="4">
      <t>ヨテイ</t>
    </rPh>
    <rPh sb="4" eb="6">
      <t>ジカン</t>
    </rPh>
    <phoneticPr fontId="6"/>
  </si>
  <si>
    <t>ＤＡ
ＴＡ</t>
    <phoneticPr fontId="6"/>
  </si>
  <si>
    <t>生徒名</t>
    <rPh sb="0" eb="2">
      <t>セイト</t>
    </rPh>
    <rPh sb="2" eb="3">
      <t>メイ</t>
    </rPh>
    <phoneticPr fontId="6"/>
  </si>
  <si>
    <t>教科</t>
    <rPh sb="0" eb="2">
      <t>キョウカ</t>
    </rPh>
    <phoneticPr fontId="6"/>
  </si>
  <si>
    <t>業務予定</t>
    <rPh sb="0" eb="2">
      <t>ギョウム</t>
    </rPh>
    <rPh sb="2" eb="4">
      <t>ヨテイ</t>
    </rPh>
    <phoneticPr fontId="6"/>
  </si>
  <si>
    <t>稼働率</t>
    <rPh sb="0" eb="2">
      <t>カドウ</t>
    </rPh>
    <rPh sb="2" eb="3">
      <t>リツ</t>
    </rPh>
    <phoneticPr fontId="6"/>
  </si>
  <si>
    <t>月/日</t>
    <rPh sb="0" eb="1">
      <t>ツキ</t>
    </rPh>
    <rPh sb="2" eb="3">
      <t>ヒ</t>
    </rPh>
    <phoneticPr fontId="6"/>
  </si>
  <si>
    <t>区分</t>
    <rPh sb="0" eb="2">
      <t>クブン</t>
    </rPh>
    <phoneticPr fontId="6"/>
  </si>
  <si>
    <t>時間</t>
    <rPh sb="0" eb="2">
      <t>ジカン</t>
    </rPh>
    <phoneticPr fontId="6"/>
  </si>
  <si>
    <t>勤務予定</t>
    <rPh sb="0" eb="2">
      <t>キンム</t>
    </rPh>
    <rPh sb="2" eb="4">
      <t>ヨテイ</t>
    </rPh>
    <phoneticPr fontId="6"/>
  </si>
  <si>
    <t>ブース状況</t>
    <rPh sb="3" eb="5">
      <t>ジョウキョウ</t>
    </rPh>
    <phoneticPr fontId="6"/>
  </si>
  <si>
    <t>空き</t>
    <rPh sb="0" eb="1">
      <t>ア</t>
    </rPh>
    <phoneticPr fontId="6"/>
  </si>
  <si>
    <t>週間基本授業予定表</t>
    <rPh sb="0" eb="2">
      <t>シュウカン</t>
    </rPh>
    <rPh sb="2" eb="4">
      <t>キホン</t>
    </rPh>
    <rPh sb="4" eb="6">
      <t>ジュギョウ</t>
    </rPh>
    <rPh sb="6" eb="8">
      <t>ヨテイ</t>
    </rPh>
    <rPh sb="8" eb="9">
      <t>ヒョウ</t>
    </rPh>
    <phoneticPr fontId="6"/>
  </si>
  <si>
    <t>数値</t>
    <rPh sb="0" eb="2">
      <t>スウチ</t>
    </rPh>
    <phoneticPr fontId="6"/>
  </si>
  <si>
    <t>コマ</t>
    <phoneticPr fontId="6"/>
  </si>
  <si>
    <t>ブース設定</t>
    <rPh sb="3" eb="5">
      <t>セッテイ</t>
    </rPh>
    <phoneticPr fontId="6"/>
  </si>
  <si>
    <t>開講日</t>
    <rPh sb="0" eb="3">
      <t>カイコウビ</t>
    </rPh>
    <phoneticPr fontId="6"/>
  </si>
  <si>
    <t>休校日</t>
    <rPh sb="0" eb="2">
      <t>キュウコウ</t>
    </rPh>
    <rPh sb="2" eb="3">
      <t>ビ</t>
    </rPh>
    <phoneticPr fontId="6"/>
  </si>
  <si>
    <t>略称</t>
    <rPh sb="0" eb="2">
      <t>リャクショウ</t>
    </rPh>
    <phoneticPr fontId="6"/>
  </si>
  <si>
    <t>拓海</t>
    <rPh sb="0" eb="2">
      <t>タクミ</t>
    </rPh>
    <phoneticPr fontId="6"/>
  </si>
  <si>
    <t>スケジュール用</t>
    <rPh sb="6" eb="7">
      <t>ヨウ</t>
    </rPh>
    <phoneticPr fontId="6"/>
  </si>
  <si>
    <t>算・国</t>
    <rPh sb="0" eb="1">
      <t>サン</t>
    </rPh>
    <rPh sb="2" eb="3">
      <t>コク</t>
    </rPh>
    <phoneticPr fontId="6"/>
  </si>
  <si>
    <t>算・理</t>
    <rPh sb="0" eb="1">
      <t>サン</t>
    </rPh>
    <rPh sb="2" eb="3">
      <t>リ</t>
    </rPh>
    <phoneticPr fontId="6"/>
  </si>
  <si>
    <t>算・社</t>
    <rPh sb="0" eb="1">
      <t>ザン</t>
    </rPh>
    <rPh sb="2" eb="3">
      <t>シャ</t>
    </rPh>
    <phoneticPr fontId="6"/>
  </si>
  <si>
    <t>国・理</t>
    <rPh sb="0" eb="1">
      <t>クニ</t>
    </rPh>
    <rPh sb="2" eb="3">
      <t>リ</t>
    </rPh>
    <phoneticPr fontId="6"/>
  </si>
  <si>
    <t>国・社</t>
    <rPh sb="0" eb="1">
      <t>クニ</t>
    </rPh>
    <rPh sb="2" eb="3">
      <t>シャ</t>
    </rPh>
    <phoneticPr fontId="6"/>
  </si>
  <si>
    <t>理・社</t>
    <rPh sb="0" eb="1">
      <t>リ</t>
    </rPh>
    <rPh sb="2" eb="3">
      <t>シャ</t>
    </rPh>
    <phoneticPr fontId="6"/>
  </si>
  <si>
    <t>長文</t>
    <rPh sb="0" eb="2">
      <t>チョウブン</t>
    </rPh>
    <phoneticPr fontId="6"/>
  </si>
  <si>
    <t>英文法</t>
    <rPh sb="0" eb="1">
      <t>エイ</t>
    </rPh>
    <rPh sb="1" eb="3">
      <t>ブンポウ</t>
    </rPh>
    <phoneticPr fontId="6"/>
  </si>
  <si>
    <t>幾何</t>
    <rPh sb="0" eb="2">
      <t>キカ</t>
    </rPh>
    <phoneticPr fontId="6"/>
  </si>
  <si>
    <t>代数</t>
    <rPh sb="0" eb="2">
      <t>ダイスウ</t>
    </rPh>
    <phoneticPr fontId="6"/>
  </si>
  <si>
    <t>数Ⅰ</t>
    <rPh sb="0" eb="1">
      <t>スウ</t>
    </rPh>
    <phoneticPr fontId="6"/>
  </si>
  <si>
    <t>数Ａ</t>
    <rPh sb="0" eb="1">
      <t>スウ</t>
    </rPh>
    <phoneticPr fontId="6"/>
  </si>
  <si>
    <t>数Ⅱ</t>
    <rPh sb="0" eb="1">
      <t>スウ</t>
    </rPh>
    <phoneticPr fontId="6"/>
  </si>
  <si>
    <t>数Ｂ</t>
    <rPh sb="0" eb="1">
      <t>スウ</t>
    </rPh>
    <phoneticPr fontId="6"/>
  </si>
  <si>
    <t>数Ⅲ</t>
    <rPh sb="0" eb="1">
      <t>スウ</t>
    </rPh>
    <phoneticPr fontId="6"/>
  </si>
  <si>
    <t>数Ｃ</t>
    <rPh sb="0" eb="1">
      <t>スウ</t>
    </rPh>
    <phoneticPr fontId="6"/>
  </si>
  <si>
    <t>英・数</t>
    <rPh sb="0" eb="1">
      <t>エイ</t>
    </rPh>
    <rPh sb="2" eb="3">
      <t>スウ</t>
    </rPh>
    <phoneticPr fontId="6"/>
  </si>
  <si>
    <t>数①</t>
    <rPh sb="0" eb="1">
      <t>スウ</t>
    </rPh>
    <phoneticPr fontId="6"/>
  </si>
  <si>
    <t>数②</t>
    <rPh sb="0" eb="1">
      <t>スウ</t>
    </rPh>
    <phoneticPr fontId="6"/>
  </si>
  <si>
    <t>数③</t>
    <rPh sb="0" eb="1">
      <t>スウ</t>
    </rPh>
    <phoneticPr fontId="6"/>
  </si>
  <si>
    <t>英・数①</t>
    <rPh sb="0" eb="1">
      <t>エイ</t>
    </rPh>
    <rPh sb="2" eb="3">
      <t>スウ</t>
    </rPh>
    <phoneticPr fontId="6"/>
  </si>
  <si>
    <t>英・数②</t>
    <rPh sb="0" eb="1">
      <t>エイ</t>
    </rPh>
    <rPh sb="2" eb="3">
      <t>スウ</t>
    </rPh>
    <phoneticPr fontId="6"/>
  </si>
  <si>
    <t>時間設定</t>
    <rPh sb="0" eb="2">
      <t>ジカン</t>
    </rPh>
    <rPh sb="2" eb="4">
      <t>セッテイ</t>
    </rPh>
    <phoneticPr fontId="6"/>
  </si>
  <si>
    <t>【第</t>
    <rPh sb="1" eb="2">
      <t>ダイ</t>
    </rPh>
    <phoneticPr fontId="6"/>
  </si>
  <si>
    <t>週】</t>
    <rPh sb="0" eb="1">
      <t>シュウ</t>
    </rPh>
    <phoneticPr fontId="6"/>
  </si>
  <si>
    <t>氏名</t>
    <rPh sb="0" eb="2">
      <t>シメイ</t>
    </rPh>
    <phoneticPr fontId="6"/>
  </si>
  <si>
    <t>面談者</t>
    <rPh sb="0" eb="2">
      <t>メンダン</t>
    </rPh>
    <rPh sb="2" eb="3">
      <t>シャ</t>
    </rPh>
    <phoneticPr fontId="6"/>
  </si>
  <si>
    <t>水</t>
  </si>
  <si>
    <t>面談
関係</t>
    <rPh sb="0" eb="2">
      <t>メンダン</t>
    </rPh>
    <rPh sb="3" eb="5">
      <t>カンケイ</t>
    </rPh>
    <phoneticPr fontId="6"/>
  </si>
  <si>
    <t>時間帯/曜日</t>
    <rPh sb="0" eb="2">
      <t>ジカン</t>
    </rPh>
    <rPh sb="2" eb="3">
      <t>タイ</t>
    </rPh>
    <rPh sb="4" eb="6">
      <t>ヨウビ</t>
    </rPh>
    <phoneticPr fontId="6"/>
  </si>
  <si>
    <t>確定</t>
    <rPh sb="0" eb="2">
      <t>カクテイ</t>
    </rPh>
    <phoneticPr fontId="6"/>
  </si>
  <si>
    <t>変更先</t>
    <rPh sb="0" eb="2">
      <t>ヘンコウ</t>
    </rPh>
    <rPh sb="2" eb="3">
      <t>サキ</t>
    </rPh>
    <phoneticPr fontId="6"/>
  </si>
  <si>
    <t>変更
予定</t>
    <rPh sb="0" eb="2">
      <t>ヘンコウ</t>
    </rPh>
    <rPh sb="3" eb="5">
      <t>ヨテイ</t>
    </rPh>
    <phoneticPr fontId="6"/>
  </si>
  <si>
    <t>受講</t>
    <rPh sb="0" eb="2">
      <t>ジュコウ</t>
    </rPh>
    <phoneticPr fontId="6"/>
  </si>
  <si>
    <t>テスト対策</t>
    <rPh sb="3" eb="5">
      <t>タイサク</t>
    </rPh>
    <phoneticPr fontId="6"/>
  </si>
  <si>
    <t>備考</t>
    <rPh sb="0" eb="2">
      <t>ビコウ</t>
    </rPh>
    <phoneticPr fontId="6"/>
  </si>
  <si>
    <t>火</t>
  </si>
  <si>
    <t>固定</t>
    <rPh sb="0" eb="2">
      <t>コテイ</t>
    </rPh>
    <phoneticPr fontId="6"/>
  </si>
  <si>
    <t>可能</t>
    <rPh sb="0" eb="2">
      <t>カノウ</t>
    </rPh>
    <phoneticPr fontId="6"/>
  </si>
  <si>
    <t>×</t>
    <phoneticPr fontId="6"/>
  </si>
  <si>
    <t>化学②</t>
    <rPh sb="0" eb="2">
      <t>カガク</t>
    </rPh>
    <phoneticPr fontId="6"/>
  </si>
  <si>
    <t>物理②</t>
    <rPh sb="0" eb="2">
      <t>ブツリ</t>
    </rPh>
    <phoneticPr fontId="6"/>
  </si>
  <si>
    <t>数学</t>
    <rPh sb="0" eb="2">
      <t>スウガク</t>
    </rPh>
    <phoneticPr fontId="6"/>
  </si>
  <si>
    <t>60分</t>
    <rPh sb="2" eb="3">
      <t>フン</t>
    </rPh>
    <phoneticPr fontId="6"/>
  </si>
  <si>
    <t>算数①</t>
    <rPh sb="0" eb="2">
      <t>サンスウ</t>
    </rPh>
    <phoneticPr fontId="6"/>
  </si>
  <si>
    <t>算数②</t>
    <rPh sb="0" eb="2">
      <t>サンスウ</t>
    </rPh>
    <phoneticPr fontId="6"/>
  </si>
  <si>
    <t>飯塚　望</t>
    <rPh sb="0" eb="2">
      <t>イイヅカ</t>
    </rPh>
    <rPh sb="3" eb="4">
      <t>ノゾム</t>
    </rPh>
    <phoneticPr fontId="6"/>
  </si>
  <si>
    <t>飯塚</t>
    <rPh sb="0" eb="2">
      <t>イイヅカ</t>
    </rPh>
    <phoneticPr fontId="6"/>
  </si>
  <si>
    <t>不定期</t>
    <rPh sb="0" eb="3">
      <t>フテイキ</t>
    </rPh>
    <phoneticPr fontId="6"/>
  </si>
  <si>
    <t>延長授業</t>
    <rPh sb="0" eb="2">
      <t>エンチョウ</t>
    </rPh>
    <rPh sb="2" eb="4">
      <t>ジュギョウ</t>
    </rPh>
    <phoneticPr fontId="6"/>
  </si>
  <si>
    <t>延長</t>
    <rPh sb="0" eb="2">
      <t>エンチョウ</t>
    </rPh>
    <phoneticPr fontId="6"/>
  </si>
  <si>
    <t>英語①</t>
    <rPh sb="0" eb="2">
      <t>エイゴ</t>
    </rPh>
    <phoneticPr fontId="6"/>
  </si>
  <si>
    <t>英語②</t>
    <rPh sb="0" eb="2">
      <t>エイゴ</t>
    </rPh>
    <phoneticPr fontId="6"/>
  </si>
  <si>
    <t>物理①</t>
    <rPh sb="0" eb="2">
      <t>ブツリ</t>
    </rPh>
    <phoneticPr fontId="6"/>
  </si>
  <si>
    <t>志望校対策</t>
    <rPh sb="0" eb="3">
      <t>シボウコウ</t>
    </rPh>
    <rPh sb="3" eb="5">
      <t>タイサク</t>
    </rPh>
    <phoneticPr fontId="6"/>
  </si>
  <si>
    <t>算数・国語①</t>
    <rPh sb="0" eb="2">
      <t>サンスウ</t>
    </rPh>
    <rPh sb="3" eb="5">
      <t>コクゴ</t>
    </rPh>
    <phoneticPr fontId="6"/>
  </si>
  <si>
    <t>算・国①</t>
    <rPh sb="0" eb="1">
      <t>サン</t>
    </rPh>
    <rPh sb="2" eb="3">
      <t>コク</t>
    </rPh>
    <phoneticPr fontId="6"/>
  </si>
  <si>
    <t>算数・国語②</t>
    <rPh sb="0" eb="2">
      <t>サンスウ</t>
    </rPh>
    <rPh sb="3" eb="5">
      <t>コクゴ</t>
    </rPh>
    <phoneticPr fontId="6"/>
  </si>
  <si>
    <t>算・国②</t>
    <rPh sb="0" eb="1">
      <t>サン</t>
    </rPh>
    <rPh sb="2" eb="3">
      <t>コク</t>
    </rPh>
    <phoneticPr fontId="6"/>
  </si>
  <si>
    <t>13：00～</t>
    <phoneticPr fontId="6"/>
  </si>
  <si>
    <t>14：35～</t>
    <phoneticPr fontId="6"/>
  </si>
  <si>
    <t>16：10～</t>
    <phoneticPr fontId="6"/>
  </si>
  <si>
    <t>17：45～</t>
    <phoneticPr fontId="6"/>
  </si>
  <si>
    <t>19：20～</t>
    <phoneticPr fontId="6"/>
  </si>
  <si>
    <t>英語③</t>
    <rPh sb="0" eb="2">
      <t>エイゴ</t>
    </rPh>
    <phoneticPr fontId="6"/>
  </si>
  <si>
    <t>数学</t>
    <phoneticPr fontId="6"/>
  </si>
  <si>
    <t>通常</t>
    <phoneticPr fontId="6"/>
  </si>
  <si>
    <t>加藤</t>
    <phoneticPr fontId="6"/>
  </si>
  <si>
    <t>英語</t>
    <phoneticPr fontId="6"/>
  </si>
  <si>
    <t>加藤</t>
    <phoneticPr fontId="6"/>
  </si>
  <si>
    <t>大久保　拓海</t>
    <phoneticPr fontId="6"/>
  </si>
  <si>
    <t>平野</t>
    <phoneticPr fontId="6"/>
  </si>
  <si>
    <t>田辺</t>
    <phoneticPr fontId="6"/>
  </si>
  <si>
    <t>マーク</t>
    <phoneticPr fontId="6"/>
  </si>
  <si>
    <t>14：30～</t>
    <phoneticPr fontId="6"/>
  </si>
  <si>
    <t>○</t>
    <phoneticPr fontId="6"/>
  </si>
  <si>
    <t>14：30～16：00</t>
    <phoneticPr fontId="6"/>
  </si>
  <si>
    <t>16：00～</t>
    <phoneticPr fontId="6"/>
  </si>
  <si>
    <t>△</t>
    <phoneticPr fontId="6"/>
  </si>
  <si>
    <t>17：35～</t>
    <phoneticPr fontId="6"/>
  </si>
  <si>
    <t>×</t>
    <phoneticPr fontId="6"/>
  </si>
  <si>
    <t>17：35～19：05</t>
    <phoneticPr fontId="6"/>
  </si>
  <si>
    <t>19：10～</t>
    <phoneticPr fontId="6"/>
  </si>
  <si>
    <t>20：45～</t>
    <phoneticPr fontId="6"/>
  </si>
  <si>
    <t>9：00～</t>
    <phoneticPr fontId="6"/>
  </si>
  <si>
    <t>9：30～</t>
    <phoneticPr fontId="6"/>
  </si>
  <si>
    <t>10：35～</t>
    <phoneticPr fontId="6"/>
  </si>
  <si>
    <t>13：00～</t>
    <phoneticPr fontId="6"/>
  </si>
  <si>
    <t>14：35～</t>
    <phoneticPr fontId="6"/>
  </si>
  <si>
    <t>16：10～</t>
    <phoneticPr fontId="6"/>
  </si>
  <si>
    <t>17：45～</t>
    <phoneticPr fontId="6"/>
  </si>
  <si>
    <t>16：10～17：40</t>
    <phoneticPr fontId="6"/>
  </si>
  <si>
    <t>19：20～</t>
    <phoneticPr fontId="6"/>
  </si>
  <si>
    <t>17：45～19：15</t>
    <phoneticPr fontId="6"/>
  </si>
  <si>
    <t>15：35～</t>
    <phoneticPr fontId="6"/>
  </si>
  <si>
    <t>20：55～</t>
    <phoneticPr fontId="6"/>
  </si>
  <si>
    <t>9：00～19：00</t>
    <phoneticPr fontId="6"/>
  </si>
  <si>
    <t>12：00～</t>
    <phoneticPr fontId="6"/>
  </si>
  <si>
    <t>11：00～12：00</t>
    <phoneticPr fontId="6"/>
  </si>
  <si>
    <t>18：05～19：05</t>
    <phoneticPr fontId="6"/>
  </si>
  <si>
    <t>ⅠＡ</t>
    <phoneticPr fontId="6"/>
  </si>
  <si>
    <t>16：30～17：30</t>
    <phoneticPr fontId="6"/>
  </si>
  <si>
    <t>ⅡＢ</t>
    <phoneticPr fontId="6"/>
  </si>
  <si>
    <t>19：40～20：40</t>
    <phoneticPr fontId="6"/>
  </si>
  <si>
    <t>ⅢＣ</t>
    <phoneticPr fontId="6"/>
  </si>
  <si>
    <t>17：00～18：00</t>
    <phoneticPr fontId="6"/>
  </si>
  <si>
    <t>15：30～16：30</t>
    <phoneticPr fontId="6"/>
  </si>
  <si>
    <t>17：45～18：45</t>
    <phoneticPr fontId="6"/>
  </si>
  <si>
    <t>17：00～18：30</t>
    <phoneticPr fontId="6"/>
  </si>
  <si>
    <t>19：10～20：10</t>
    <phoneticPr fontId="6"/>
  </si>
  <si>
    <t>20：10～21：10</t>
    <phoneticPr fontId="6"/>
  </si>
  <si>
    <t>16：30～18：00</t>
    <phoneticPr fontId="6"/>
  </si>
  <si>
    <t>16：00～17：30/19：10～20：40</t>
    <phoneticPr fontId="6"/>
  </si>
  <si>
    <t>19：00～20：00</t>
    <phoneticPr fontId="6"/>
  </si>
  <si>
    <t>20：00～21：00</t>
    <phoneticPr fontId="6"/>
  </si>
  <si>
    <t>20：45～21：45</t>
    <phoneticPr fontId="6"/>
  </si>
  <si>
    <t>18：40～20：10</t>
    <phoneticPr fontId="6"/>
  </si>
  <si>
    <t>21：00～22：30</t>
    <phoneticPr fontId="6"/>
  </si>
  <si>
    <t>16：40～17：40</t>
    <phoneticPr fontId="6"/>
  </si>
  <si>
    <t>00</t>
    <phoneticPr fontId="6"/>
  </si>
  <si>
    <t>20：15～21：45</t>
    <phoneticPr fontId="6"/>
  </si>
  <si>
    <t>ⅠＡ①</t>
    <phoneticPr fontId="6"/>
  </si>
  <si>
    <t>ⅠＡ②</t>
    <phoneticPr fontId="6"/>
  </si>
  <si>
    <t>小論文</t>
    <phoneticPr fontId="6"/>
  </si>
  <si>
    <t>小論文</t>
    <phoneticPr fontId="6"/>
  </si>
  <si>
    <t>18：30～19：30</t>
    <phoneticPr fontId="6"/>
  </si>
  <si>
    <t>大橋　隼斗</t>
    <phoneticPr fontId="6"/>
  </si>
  <si>
    <t>大橋</t>
    <phoneticPr fontId="6"/>
  </si>
  <si>
    <t>飯塚　柊生</t>
    <phoneticPr fontId="6"/>
  </si>
  <si>
    <t>柊生</t>
    <phoneticPr fontId="6"/>
  </si>
  <si>
    <t>飯塚　柊生</t>
    <phoneticPr fontId="7"/>
  </si>
  <si>
    <t>20：30～22：00</t>
    <phoneticPr fontId="6"/>
  </si>
  <si>
    <t>13：30～14：30</t>
    <phoneticPr fontId="6"/>
  </si>
  <si>
    <t>15：00～16：30</t>
    <phoneticPr fontId="6"/>
  </si>
  <si>
    <t>土</t>
    <phoneticPr fontId="6"/>
  </si>
  <si>
    <t>13：30～15：00</t>
    <phoneticPr fontId="6"/>
  </si>
  <si>
    <t>18：35～19：05</t>
    <phoneticPr fontId="6"/>
  </si>
  <si>
    <t>田辺</t>
  </si>
  <si>
    <t>月</t>
    <phoneticPr fontId="6"/>
  </si>
  <si>
    <t>19：20～20：20</t>
    <phoneticPr fontId="6"/>
  </si>
  <si>
    <t>14：00～15：00</t>
    <phoneticPr fontId="6"/>
  </si>
  <si>
    <t>19：30～21：00</t>
    <phoneticPr fontId="6"/>
  </si>
  <si>
    <t>坪内</t>
    <phoneticPr fontId="6"/>
  </si>
  <si>
    <t>坪内　汐音</t>
    <phoneticPr fontId="6"/>
  </si>
  <si>
    <t>平野　夏彦</t>
    <phoneticPr fontId="6"/>
  </si>
  <si>
    <t>矢田　まりあ</t>
    <phoneticPr fontId="6"/>
  </si>
  <si>
    <t>矢田</t>
    <phoneticPr fontId="6"/>
  </si>
  <si>
    <t>14：00～15：30</t>
    <phoneticPr fontId="6"/>
  </si>
  <si>
    <t>17：35～18：35</t>
    <phoneticPr fontId="6"/>
  </si>
  <si>
    <t>今井　陽太郎</t>
    <phoneticPr fontId="6"/>
  </si>
  <si>
    <t>14：35～15：35</t>
    <phoneticPr fontId="6"/>
  </si>
  <si>
    <t>野々山　桃子</t>
    <phoneticPr fontId="6"/>
  </si>
  <si>
    <t>野々山</t>
    <phoneticPr fontId="6"/>
  </si>
  <si>
    <t>岡部　翔太</t>
    <phoneticPr fontId="6"/>
  </si>
  <si>
    <t>翔太</t>
    <phoneticPr fontId="6"/>
  </si>
  <si>
    <t>野々山　桃子</t>
    <phoneticPr fontId="7"/>
  </si>
  <si>
    <t>岡部　航樹</t>
    <phoneticPr fontId="6"/>
  </si>
  <si>
    <t>航樹</t>
    <phoneticPr fontId="6"/>
  </si>
  <si>
    <t>岡部　翔太</t>
    <phoneticPr fontId="7"/>
  </si>
  <si>
    <t>算数・国語</t>
    <phoneticPr fontId="6"/>
  </si>
  <si>
    <t>岡部　航樹</t>
    <phoneticPr fontId="7"/>
  </si>
  <si>
    <t>加藤</t>
    <phoneticPr fontId="6"/>
  </si>
  <si>
    <t>小川</t>
    <phoneticPr fontId="6"/>
  </si>
  <si>
    <t>矢田　まりあ</t>
    <phoneticPr fontId="6"/>
  </si>
  <si>
    <t>13：00～21：00</t>
    <phoneticPr fontId="6"/>
  </si>
  <si>
    <t>中2</t>
    <phoneticPr fontId="6"/>
  </si>
  <si>
    <t>当日キャンセル</t>
    <phoneticPr fontId="6"/>
  </si>
  <si>
    <t>小川</t>
    <phoneticPr fontId="6"/>
  </si>
  <si>
    <t>加藤</t>
    <phoneticPr fontId="6"/>
  </si>
  <si>
    <t>通常
道場</t>
    <phoneticPr fontId="6"/>
  </si>
  <si>
    <t>16：15～</t>
    <phoneticPr fontId="6"/>
  </si>
  <si>
    <t>17：50～</t>
    <phoneticPr fontId="6"/>
  </si>
  <si>
    <t>15：30～</t>
    <phoneticPr fontId="6"/>
  </si>
  <si>
    <t>18：00～</t>
    <phoneticPr fontId="6"/>
  </si>
  <si>
    <t>16：30～</t>
    <phoneticPr fontId="6"/>
  </si>
  <si>
    <t>18：40～</t>
    <phoneticPr fontId="6"/>
  </si>
  <si>
    <t>大橋　隼斗</t>
  </si>
  <si>
    <t>高3</t>
    <rPh sb="0" eb="1">
      <t>コウ</t>
    </rPh>
    <phoneticPr fontId="6"/>
  </si>
  <si>
    <t>蓮沼　宏大</t>
  </si>
  <si>
    <t>蓮沼　宏大</t>
    <phoneticPr fontId="6"/>
  </si>
  <si>
    <t>蓮沼</t>
    <rPh sb="0" eb="2">
      <t>ハスヌマ</t>
    </rPh>
    <phoneticPr fontId="6"/>
  </si>
  <si>
    <t>高1</t>
    <rPh sb="0" eb="1">
      <t>コウ</t>
    </rPh>
    <phoneticPr fontId="6"/>
  </si>
  <si>
    <t>日</t>
    <phoneticPr fontId="6"/>
  </si>
  <si>
    <t>数学</t>
    <phoneticPr fontId="6"/>
  </si>
  <si>
    <t>理科・社会</t>
  </si>
  <si>
    <t>金</t>
    <phoneticPr fontId="6"/>
  </si>
  <si>
    <t>列1</t>
    <phoneticPr fontId="6"/>
  </si>
  <si>
    <t>14:00～</t>
    <phoneticPr fontId="6"/>
  </si>
  <si>
    <t>高木</t>
    <phoneticPr fontId="6"/>
  </si>
  <si>
    <t>吉木</t>
    <phoneticPr fontId="6"/>
  </si>
  <si>
    <t>吉木　凛</t>
    <phoneticPr fontId="6"/>
  </si>
  <si>
    <t>高木　玲音</t>
    <phoneticPr fontId="6"/>
  </si>
  <si>
    <t>高木　玲音</t>
  </si>
  <si>
    <t>コマ</t>
    <phoneticPr fontId="6"/>
  </si>
  <si>
    <t>高木　玲音</t>
    <phoneticPr fontId="6"/>
  </si>
  <si>
    <t>稼働</t>
    <phoneticPr fontId="6"/>
  </si>
  <si>
    <t>空</t>
    <phoneticPr fontId="6"/>
  </si>
  <si>
    <t>小林</t>
    <phoneticPr fontId="6"/>
  </si>
  <si>
    <t>小林</t>
  </si>
  <si>
    <t>小林　永美香</t>
    <phoneticPr fontId="6"/>
  </si>
  <si>
    <t>小池　塁</t>
  </si>
  <si>
    <t>渡戸</t>
    <rPh sb="0" eb="2">
      <t>ワタド</t>
    </rPh>
    <phoneticPr fontId="6"/>
  </si>
  <si>
    <t>小5</t>
    <rPh sb="0" eb="1">
      <t>ショウ</t>
    </rPh>
    <phoneticPr fontId="6"/>
  </si>
  <si>
    <t>中1</t>
    <rPh sb="0" eb="1">
      <t>チュウ</t>
    </rPh>
    <phoneticPr fontId="6"/>
  </si>
  <si>
    <t>飯塚　望</t>
    <rPh sb="0" eb="2">
      <t>イイヅカ</t>
    </rPh>
    <phoneticPr fontId="6"/>
  </si>
  <si>
    <t>内容</t>
    <rPh sb="0" eb="2">
      <t>ナイヨウ</t>
    </rPh>
    <phoneticPr fontId="6"/>
  </si>
  <si>
    <t>椿　彩花</t>
    <rPh sb="0" eb="1">
      <t>ツバキ</t>
    </rPh>
    <rPh sb="2" eb="4">
      <t>アヤカ</t>
    </rPh>
    <phoneticPr fontId="6"/>
  </si>
  <si>
    <t>笠井</t>
    <rPh sb="0" eb="2">
      <t>カサイ</t>
    </rPh>
    <phoneticPr fontId="6"/>
  </si>
  <si>
    <t>小林　永美香</t>
    <phoneticPr fontId="6"/>
  </si>
  <si>
    <t>小5</t>
    <phoneticPr fontId="6"/>
  </si>
  <si>
    <t>中3</t>
    <phoneticPr fontId="6"/>
  </si>
  <si>
    <t>中2</t>
    <rPh sb="0" eb="1">
      <t>チュウ</t>
    </rPh>
    <phoneticPr fontId="6"/>
  </si>
  <si>
    <t>高3</t>
    <phoneticPr fontId="6"/>
  </si>
  <si>
    <t>渡戸 崇弘</t>
    <rPh sb="0" eb="2">
      <t>ワタド</t>
    </rPh>
    <rPh sb="3" eb="4">
      <t>タカシ</t>
    </rPh>
    <rPh sb="4" eb="5">
      <t>ヒロ</t>
    </rPh>
    <phoneticPr fontId="6"/>
  </si>
  <si>
    <t>数学</t>
    <phoneticPr fontId="6"/>
  </si>
  <si>
    <t>高2</t>
    <rPh sb="0" eb="1">
      <t>コウ</t>
    </rPh>
    <phoneticPr fontId="6"/>
  </si>
  <si>
    <t>藤森</t>
    <rPh sb="0" eb="2">
      <t>フジモリ</t>
    </rPh>
    <phoneticPr fontId="6"/>
  </si>
  <si>
    <t>鍛治　祐可子</t>
    <rPh sb="0" eb="2">
      <t>カジ</t>
    </rPh>
    <rPh sb="3" eb="4">
      <t>ユウ</t>
    </rPh>
    <rPh sb="4" eb="5">
      <t>カ</t>
    </rPh>
    <rPh sb="5" eb="6">
      <t>コ</t>
    </rPh>
    <phoneticPr fontId="6"/>
  </si>
  <si>
    <t>鍛治</t>
    <rPh sb="0" eb="2">
      <t>カジ</t>
    </rPh>
    <phoneticPr fontId="6"/>
  </si>
  <si>
    <t>橘　璃歩</t>
    <rPh sb="0" eb="1">
      <t>タチバナ</t>
    </rPh>
    <rPh sb="2" eb="3">
      <t>リ</t>
    </rPh>
    <rPh sb="3" eb="4">
      <t>ホ</t>
    </rPh>
    <phoneticPr fontId="6"/>
  </si>
  <si>
    <t>友部</t>
    <rPh sb="0" eb="2">
      <t>トモベ</t>
    </rPh>
    <phoneticPr fontId="6"/>
  </si>
  <si>
    <t>友部　晴香</t>
    <rPh sb="0" eb="2">
      <t>トモベ</t>
    </rPh>
    <rPh sb="3" eb="5">
      <t>ハルカ</t>
    </rPh>
    <phoneticPr fontId="6"/>
  </si>
  <si>
    <t>内山</t>
    <rPh sb="0" eb="2">
      <t>ウチヤマ</t>
    </rPh>
    <phoneticPr fontId="6"/>
  </si>
  <si>
    <t>内山　恵理香</t>
    <rPh sb="0" eb="2">
      <t>ウチヤマ</t>
    </rPh>
    <rPh sb="3" eb="5">
      <t>エリ</t>
    </rPh>
    <rPh sb="5" eb="6">
      <t>カ</t>
    </rPh>
    <phoneticPr fontId="6"/>
  </si>
  <si>
    <t>小4</t>
    <rPh sb="0" eb="1">
      <t>ショウ</t>
    </rPh>
    <phoneticPr fontId="6"/>
  </si>
  <si>
    <t>笠井</t>
    <rPh sb="0" eb="2">
      <t>カサイ</t>
    </rPh>
    <phoneticPr fontId="6"/>
  </si>
  <si>
    <t>笠井　多英</t>
    <rPh sb="0" eb="2">
      <t>カサイ</t>
    </rPh>
    <rPh sb="3" eb="4">
      <t>タ</t>
    </rPh>
    <rPh sb="4" eb="5">
      <t>エイ</t>
    </rPh>
    <phoneticPr fontId="6"/>
  </si>
  <si>
    <t>高2</t>
    <rPh sb="0" eb="1">
      <t>コウ</t>
    </rPh>
    <phoneticPr fontId="6"/>
  </si>
  <si>
    <t>橘　璃歩</t>
    <rPh sb="0" eb="1">
      <t>タチバナ</t>
    </rPh>
    <rPh sb="2" eb="3">
      <t>リ</t>
    </rPh>
    <rPh sb="3" eb="4">
      <t>ホ</t>
    </rPh>
    <phoneticPr fontId="6"/>
  </si>
  <si>
    <t>橘</t>
    <rPh sb="0" eb="1">
      <t>タチバナ</t>
    </rPh>
    <phoneticPr fontId="6"/>
  </si>
  <si>
    <t>15:15～18:15</t>
    <phoneticPr fontId="6"/>
  </si>
  <si>
    <t>17：15～</t>
    <phoneticPr fontId="6"/>
  </si>
  <si>
    <t>17：00～</t>
    <phoneticPr fontId="6"/>
  </si>
  <si>
    <t>14:30～</t>
    <phoneticPr fontId="6"/>
  </si>
  <si>
    <t>自習管理</t>
    <rPh sb="0" eb="2">
      <t>ジシュウ</t>
    </rPh>
    <rPh sb="2" eb="4">
      <t>カンリ</t>
    </rPh>
    <phoneticPr fontId="6"/>
  </si>
  <si>
    <t>自習プリント</t>
    <rPh sb="0" eb="2">
      <t>ジシュウ</t>
    </rPh>
    <phoneticPr fontId="6"/>
  </si>
  <si>
    <t>20:15～</t>
    <phoneticPr fontId="6"/>
  </si>
  <si>
    <t>17：15～18：15</t>
    <phoneticPr fontId="6"/>
  </si>
  <si>
    <t>13:00～</t>
    <phoneticPr fontId="6"/>
  </si>
  <si>
    <t>高校受験速習</t>
    <rPh sb="0" eb="2">
      <t>コウコウ</t>
    </rPh>
    <rPh sb="2" eb="4">
      <t>ジュケン</t>
    </rPh>
    <rPh sb="4" eb="6">
      <t>ソクシュウ</t>
    </rPh>
    <phoneticPr fontId="6"/>
  </si>
  <si>
    <t>21：15～</t>
    <phoneticPr fontId="6"/>
  </si>
  <si>
    <t>コース</t>
    <phoneticPr fontId="6"/>
  </si>
  <si>
    <t>渡戸　崇弘</t>
    <rPh sb="0" eb="2">
      <t>ワタド</t>
    </rPh>
    <rPh sb="4" eb="5">
      <t>ヒロ</t>
    </rPh>
    <phoneticPr fontId="6"/>
  </si>
  <si>
    <t>　</t>
    <phoneticPr fontId="6"/>
  </si>
  <si>
    <t>中3</t>
    <rPh sb="0" eb="1">
      <t>チュウ</t>
    </rPh>
    <phoneticPr fontId="6"/>
  </si>
  <si>
    <t>山腰</t>
    <rPh sb="0" eb="2">
      <t>ヤマコシ</t>
    </rPh>
    <phoneticPr fontId="6"/>
  </si>
  <si>
    <t>山腰　康介</t>
    <rPh sb="0" eb="2">
      <t>ヤマコシ</t>
    </rPh>
    <rPh sb="3" eb="4">
      <t>ヤスシ</t>
    </rPh>
    <rPh sb="4" eb="5">
      <t>スケ</t>
    </rPh>
    <phoneticPr fontId="6"/>
  </si>
  <si>
    <t>中学受験オリジナルコース</t>
    <rPh sb="0" eb="2">
      <t>チュウガク</t>
    </rPh>
    <rPh sb="2" eb="4">
      <t>ジュケン</t>
    </rPh>
    <phoneticPr fontId="6"/>
  </si>
  <si>
    <t>中高一貫学校フォローコース</t>
    <rPh sb="0" eb="2">
      <t>チュウコウ</t>
    </rPh>
    <rPh sb="2" eb="4">
      <t>イッカン</t>
    </rPh>
    <rPh sb="4" eb="6">
      <t>ガッコウ</t>
    </rPh>
    <phoneticPr fontId="6"/>
  </si>
  <si>
    <t>内部進学/AO入試対策</t>
    <rPh sb="0" eb="2">
      <t>ナイブ</t>
    </rPh>
    <rPh sb="2" eb="4">
      <t>シンガク</t>
    </rPh>
    <rPh sb="7" eb="9">
      <t>ニュウシ</t>
    </rPh>
    <rPh sb="9" eb="11">
      <t>タイサク</t>
    </rPh>
    <phoneticPr fontId="6"/>
  </si>
  <si>
    <t>小学部オリジナルコース</t>
    <rPh sb="0" eb="2">
      <t>ショウガク</t>
    </rPh>
    <rPh sb="2" eb="3">
      <t>ブ</t>
    </rPh>
    <phoneticPr fontId="6"/>
  </si>
  <si>
    <t>18：00～</t>
    <phoneticPr fontId="6"/>
  </si>
  <si>
    <t>坂庭</t>
    <rPh sb="0" eb="2">
      <t>サカニワ</t>
    </rPh>
    <phoneticPr fontId="6"/>
  </si>
  <si>
    <t>坂庭　穂高</t>
  </si>
  <si>
    <t>坂庭　穂高</t>
    <phoneticPr fontId="6"/>
  </si>
  <si>
    <t>椿 優花</t>
    <rPh sb="0" eb="1">
      <t>ツバキ</t>
    </rPh>
    <rPh sb="2" eb="3">
      <t>ヤサ</t>
    </rPh>
    <rPh sb="3" eb="4">
      <t>ハナ</t>
    </rPh>
    <phoneticPr fontId="6"/>
  </si>
  <si>
    <t>優花</t>
    <rPh sb="0" eb="1">
      <t>ヤサ</t>
    </rPh>
    <rPh sb="1" eb="2">
      <t>ハナ</t>
    </rPh>
    <phoneticPr fontId="6"/>
  </si>
  <si>
    <t>奥村</t>
    <rPh sb="0" eb="2">
      <t>オクムラ</t>
    </rPh>
    <phoneticPr fontId="6"/>
  </si>
  <si>
    <t>奥村　翔生</t>
    <rPh sb="0" eb="2">
      <t>オクムラ</t>
    </rPh>
    <rPh sb="3" eb="4">
      <t>ショウ</t>
    </rPh>
    <rPh sb="4" eb="5">
      <t>イ</t>
    </rPh>
    <phoneticPr fontId="6"/>
  </si>
  <si>
    <t>椿 彩花</t>
    <rPh sb="0" eb="1">
      <t>ツバキ</t>
    </rPh>
    <rPh sb="2" eb="3">
      <t>アヤ</t>
    </rPh>
    <rPh sb="3" eb="4">
      <t>ハナ</t>
    </rPh>
    <phoneticPr fontId="6"/>
  </si>
  <si>
    <t>彩花</t>
    <rPh sb="0" eb="1">
      <t>アヤ</t>
    </rPh>
    <phoneticPr fontId="6"/>
  </si>
  <si>
    <t>彩花</t>
    <rPh sb="0" eb="2">
      <t>アヤカ</t>
    </rPh>
    <phoneticPr fontId="6"/>
  </si>
  <si>
    <t>松崎　桜空</t>
    <rPh sb="0" eb="1">
      <t>マツ</t>
    </rPh>
    <rPh sb="1" eb="2">
      <t>ザキ</t>
    </rPh>
    <rPh sb="3" eb="4">
      <t>サクラ</t>
    </rPh>
    <rPh sb="4" eb="5">
      <t>ソラ</t>
    </rPh>
    <phoneticPr fontId="6"/>
  </si>
  <si>
    <t>松崎</t>
    <rPh sb="0" eb="1">
      <t>マツ</t>
    </rPh>
    <rPh sb="1" eb="2">
      <t>ザキ</t>
    </rPh>
    <phoneticPr fontId="6"/>
  </si>
  <si>
    <t>田口</t>
    <rPh sb="0" eb="2">
      <t>タグチ</t>
    </rPh>
    <phoneticPr fontId="6"/>
  </si>
  <si>
    <t>岩下</t>
    <rPh sb="0" eb="2">
      <t>イワシタ</t>
    </rPh>
    <phoneticPr fontId="6"/>
  </si>
  <si>
    <t>遠藤</t>
    <rPh sb="0" eb="2">
      <t>エンドウ</t>
    </rPh>
    <phoneticPr fontId="6"/>
  </si>
  <si>
    <t>18：30～</t>
    <phoneticPr fontId="6"/>
  </si>
  <si>
    <t>遠藤　凱也</t>
    <rPh sb="0" eb="2">
      <t>エンドウ</t>
    </rPh>
    <rPh sb="3" eb="4">
      <t>カイ</t>
    </rPh>
    <rPh sb="4" eb="5">
      <t>ヤ</t>
    </rPh>
    <phoneticPr fontId="6"/>
  </si>
  <si>
    <t>長尾</t>
    <rPh sb="0" eb="2">
      <t>ナガオ</t>
    </rPh>
    <phoneticPr fontId="6"/>
  </si>
  <si>
    <t>長尾　優太郎</t>
    <rPh sb="0" eb="2">
      <t>ナガオ</t>
    </rPh>
    <rPh sb="3" eb="6">
      <t>ユウタロウ</t>
    </rPh>
    <phoneticPr fontId="6"/>
  </si>
  <si>
    <t>長尾　優太朗</t>
    <rPh sb="0" eb="2">
      <t>ナガオ</t>
    </rPh>
    <rPh sb="3" eb="6">
      <t>ユウタロウ</t>
    </rPh>
    <phoneticPr fontId="6"/>
  </si>
  <si>
    <t>小6</t>
    <rPh sb="0" eb="1">
      <t>ショウ</t>
    </rPh>
    <phoneticPr fontId="6"/>
  </si>
  <si>
    <t>小林</t>
    <phoneticPr fontId="6"/>
  </si>
  <si>
    <t>小林　永美香</t>
    <phoneticPr fontId="6"/>
  </si>
  <si>
    <t>科目・学部</t>
    <rPh sb="0" eb="2">
      <t>カモク</t>
    </rPh>
    <rPh sb="3" eb="5">
      <t>ガクブ</t>
    </rPh>
    <phoneticPr fontId="6"/>
  </si>
  <si>
    <t>中高</t>
    <rPh sb="0" eb="2">
      <t>チュウコウ</t>
    </rPh>
    <phoneticPr fontId="6"/>
  </si>
  <si>
    <t>小学</t>
    <rPh sb="0" eb="2">
      <t>ショウガク</t>
    </rPh>
    <phoneticPr fontId="6"/>
  </si>
  <si>
    <t>今井</t>
    <rPh sb="0" eb="2">
      <t>イマイ</t>
    </rPh>
    <phoneticPr fontId="6"/>
  </si>
  <si>
    <t>今井　陽太郎</t>
    <rPh sb="0" eb="2">
      <t>イマイ</t>
    </rPh>
    <rPh sb="3" eb="6">
      <t>ヨウタロウ</t>
    </rPh>
    <phoneticPr fontId="6"/>
  </si>
  <si>
    <t>平沼</t>
    <rPh sb="0" eb="2">
      <t>ヒラヌマ</t>
    </rPh>
    <phoneticPr fontId="6"/>
  </si>
  <si>
    <t>田口　真帆</t>
    <rPh sb="0" eb="2">
      <t>タグチ</t>
    </rPh>
    <rPh sb="3" eb="5">
      <t>マホ</t>
    </rPh>
    <phoneticPr fontId="6"/>
  </si>
  <si>
    <t>田口　真帆</t>
    <rPh sb="0" eb="2">
      <t>タグチ</t>
    </rPh>
    <rPh sb="3" eb="5">
      <t>マホ</t>
    </rPh>
    <phoneticPr fontId="6"/>
  </si>
  <si>
    <t>小野　恭兵</t>
    <rPh sb="0" eb="2">
      <t>オノ</t>
    </rPh>
    <rPh sb="3" eb="5">
      <t>キョウヘイ</t>
    </rPh>
    <phoneticPr fontId="6"/>
  </si>
  <si>
    <t>隼兵</t>
    <rPh sb="0" eb="1">
      <t>シュン</t>
    </rPh>
    <rPh sb="1" eb="2">
      <t>ヘイ</t>
    </rPh>
    <phoneticPr fontId="6"/>
  </si>
  <si>
    <t>高3</t>
    <phoneticPr fontId="6"/>
  </si>
  <si>
    <t>平沼　春美</t>
    <rPh sb="0" eb="2">
      <t>ヒラヌマ</t>
    </rPh>
    <rPh sb="3" eb="5">
      <t>ハルミ</t>
    </rPh>
    <phoneticPr fontId="6"/>
  </si>
  <si>
    <t>隼兵</t>
    <rPh sb="0" eb="1">
      <t>シュン</t>
    </rPh>
    <rPh sb="1" eb="2">
      <t>ヘイ</t>
    </rPh>
    <phoneticPr fontId="6"/>
  </si>
  <si>
    <t>小野　隼兵</t>
    <rPh sb="0" eb="2">
      <t>オノ</t>
    </rPh>
    <rPh sb="3" eb="4">
      <t>ハヤブサ</t>
    </rPh>
    <rPh sb="4" eb="5">
      <t>ヘイ</t>
    </rPh>
    <phoneticPr fontId="6"/>
  </si>
  <si>
    <t>15:00～</t>
    <phoneticPr fontId="6"/>
  </si>
  <si>
    <t>恭兵</t>
    <rPh sb="0" eb="2">
      <t>キョウヘイ</t>
    </rPh>
    <phoneticPr fontId="6"/>
  </si>
  <si>
    <t>～</t>
    <phoneticPr fontId="6"/>
  </si>
  <si>
    <t>ＴＯＴＡＬ</t>
  </si>
  <si>
    <t>MAX
コマ</t>
    <phoneticPr fontId="6"/>
  </si>
  <si>
    <t>90分</t>
    <rPh sb="2" eb="3">
      <t>プン</t>
    </rPh>
    <phoneticPr fontId="6"/>
  </si>
  <si>
    <t>ブース</t>
    <phoneticPr fontId="6"/>
  </si>
  <si>
    <t>60分</t>
    <rPh sb="2" eb="3">
      <t>プン</t>
    </rPh>
    <phoneticPr fontId="6"/>
  </si>
  <si>
    <t>開始</t>
    <rPh sb="0" eb="2">
      <t>カイシ</t>
    </rPh>
    <phoneticPr fontId="6"/>
  </si>
  <si>
    <t>終了</t>
    <rPh sb="0" eb="2">
      <t>シュウリョウ</t>
    </rPh>
    <phoneticPr fontId="6"/>
  </si>
  <si>
    <t>13：00～14：30</t>
    <phoneticPr fontId="6"/>
  </si>
  <si>
    <t>19：20～20：50</t>
    <phoneticPr fontId="6"/>
  </si>
  <si>
    <t>開始</t>
    <rPh sb="0" eb="2">
      <t>カイシ</t>
    </rPh>
    <phoneticPr fontId="6"/>
  </si>
  <si>
    <t>コマ時間</t>
    <rPh sb="2" eb="4">
      <t>ジカン</t>
    </rPh>
    <phoneticPr fontId="6"/>
  </si>
  <si>
    <t>本人</t>
    <rPh sb="0" eb="2">
      <t>ホンニン</t>
    </rPh>
    <phoneticPr fontId="6"/>
  </si>
  <si>
    <t>講習</t>
    <rPh sb="0" eb="2">
      <t>コウシュウ</t>
    </rPh>
    <phoneticPr fontId="6"/>
  </si>
  <si>
    <t>高3文系受験コース（難関）</t>
    <phoneticPr fontId="6"/>
  </si>
  <si>
    <t>高3理系受験コース（難関）</t>
    <phoneticPr fontId="6"/>
  </si>
  <si>
    <t>高2理系受験コース（難関）</t>
    <phoneticPr fontId="6"/>
  </si>
  <si>
    <t>高3文系受験コース（MARCH）</t>
    <rPh sb="0" eb="1">
      <t>コウ</t>
    </rPh>
    <rPh sb="2" eb="4">
      <t>ブンケイ</t>
    </rPh>
    <rPh sb="4" eb="6">
      <t>ジュケン</t>
    </rPh>
    <phoneticPr fontId="6"/>
  </si>
  <si>
    <t>高校受験速習＋学校フォローコース</t>
    <rPh sb="0" eb="2">
      <t>コウコウ</t>
    </rPh>
    <rPh sb="2" eb="4">
      <t>ジュケン</t>
    </rPh>
    <rPh sb="4" eb="6">
      <t>ソクシュウ</t>
    </rPh>
    <rPh sb="7" eb="9">
      <t>ガッコウ</t>
    </rPh>
    <phoneticPr fontId="6"/>
  </si>
  <si>
    <t>成績</t>
    <rPh sb="0" eb="2">
      <t>セイセキ</t>
    </rPh>
    <phoneticPr fontId="6"/>
  </si>
  <si>
    <t>保護者</t>
    <rPh sb="0" eb="3">
      <t>ホゴシャ</t>
    </rPh>
    <phoneticPr fontId="6"/>
  </si>
  <si>
    <t>C</t>
    <phoneticPr fontId="6"/>
  </si>
  <si>
    <t>A</t>
    <phoneticPr fontId="6"/>
  </si>
  <si>
    <t>C</t>
    <phoneticPr fontId="6"/>
  </si>
  <si>
    <t>B</t>
    <phoneticPr fontId="6"/>
  </si>
  <si>
    <t>評価</t>
    <rPh sb="0" eb="2">
      <t>ヒョウカ</t>
    </rPh>
    <phoneticPr fontId="6"/>
  </si>
  <si>
    <t>C+</t>
    <phoneticPr fontId="6"/>
  </si>
  <si>
    <t>A-</t>
    <phoneticPr fontId="6"/>
  </si>
  <si>
    <t>C++</t>
    <phoneticPr fontId="6"/>
  </si>
  <si>
    <t>A--</t>
    <phoneticPr fontId="6"/>
  </si>
  <si>
    <t>B+</t>
    <phoneticPr fontId="6"/>
  </si>
  <si>
    <t>カリュキュラム開発</t>
    <rPh sb="7" eb="9">
      <t>カイハツ</t>
    </rPh>
    <phoneticPr fontId="6"/>
  </si>
  <si>
    <t>コース詳細</t>
    <rPh sb="3" eb="5">
      <t>ショウサイ</t>
    </rPh>
    <phoneticPr fontId="6"/>
  </si>
  <si>
    <t>志望校/目標</t>
    <rPh sb="0" eb="2">
      <t>シボウ</t>
    </rPh>
    <rPh sb="2" eb="3">
      <t>コウ</t>
    </rPh>
    <rPh sb="4" eb="6">
      <t>モクヒョウ</t>
    </rPh>
    <phoneticPr fontId="6"/>
  </si>
  <si>
    <t>予習シリーズ速習</t>
    <rPh sb="0" eb="2">
      <t>ヨシュウ</t>
    </rPh>
    <rPh sb="6" eb="8">
      <t>ソクシュウ</t>
    </rPh>
    <phoneticPr fontId="6"/>
  </si>
  <si>
    <t>お茶の水中</t>
    <rPh sb="1" eb="2">
      <t>チャ</t>
    </rPh>
    <rPh sb="3" eb="4">
      <t>ミズ</t>
    </rPh>
    <rPh sb="4" eb="5">
      <t>チュウ</t>
    </rPh>
    <phoneticPr fontId="6"/>
  </si>
  <si>
    <t>医科歯科大</t>
    <rPh sb="0" eb="4">
      <t>イカシカ</t>
    </rPh>
    <rPh sb="4" eb="5">
      <t>ダイ</t>
    </rPh>
    <phoneticPr fontId="6"/>
  </si>
  <si>
    <t>早稲田大創造</t>
    <rPh sb="0" eb="3">
      <t>ワセダ</t>
    </rPh>
    <rPh sb="3" eb="4">
      <t>ダイ</t>
    </rPh>
    <rPh sb="4" eb="6">
      <t>ソウゾウ</t>
    </rPh>
    <phoneticPr fontId="6"/>
  </si>
  <si>
    <t>私立医学部</t>
    <rPh sb="0" eb="2">
      <t>シリツ</t>
    </rPh>
    <rPh sb="2" eb="4">
      <t>イガク</t>
    </rPh>
    <rPh sb="4" eb="5">
      <t>ブ</t>
    </rPh>
    <phoneticPr fontId="6"/>
  </si>
  <si>
    <t>難関大私立</t>
    <rPh sb="0" eb="2">
      <t>ナンカン</t>
    </rPh>
    <rPh sb="2" eb="3">
      <t>ダイ</t>
    </rPh>
    <rPh sb="3" eb="5">
      <t>シリツ</t>
    </rPh>
    <phoneticPr fontId="6"/>
  </si>
  <si>
    <t>富士見フォローコース</t>
    <rPh sb="0" eb="3">
      <t>フジミ</t>
    </rPh>
    <phoneticPr fontId="6"/>
  </si>
  <si>
    <t>早高院フォローコース</t>
    <rPh sb="0" eb="2">
      <t>ハヤタカ</t>
    </rPh>
    <rPh sb="2" eb="3">
      <t>イン</t>
    </rPh>
    <phoneticPr fontId="6"/>
  </si>
  <si>
    <t>独協フォローコース</t>
    <rPh sb="0" eb="2">
      <t>ドッキョウ</t>
    </rPh>
    <phoneticPr fontId="6"/>
  </si>
  <si>
    <t>光塩フォローコース→医系コース</t>
    <rPh sb="0" eb="2">
      <t>コウエン</t>
    </rPh>
    <rPh sb="10" eb="12">
      <t>イケイ</t>
    </rPh>
    <phoneticPr fontId="6"/>
  </si>
  <si>
    <t>富士見フォローコース→理系難関コース</t>
    <rPh sb="0" eb="3">
      <t>フジミ</t>
    </rPh>
    <rPh sb="11" eb="13">
      <t>リケイ</t>
    </rPh>
    <rPh sb="13" eb="15">
      <t>ナンカン</t>
    </rPh>
    <phoneticPr fontId="6"/>
  </si>
  <si>
    <t>筑波大</t>
    <rPh sb="0" eb="2">
      <t>ツクバ</t>
    </rPh>
    <rPh sb="2" eb="3">
      <t>ダイ</t>
    </rPh>
    <phoneticPr fontId="6"/>
  </si>
  <si>
    <t>国立大</t>
    <rPh sb="0" eb="2">
      <t>コクリツ</t>
    </rPh>
    <rPh sb="2" eb="3">
      <t>ダイ</t>
    </rPh>
    <phoneticPr fontId="6"/>
  </si>
  <si>
    <t>予習シリーズサポート</t>
    <rPh sb="0" eb="2">
      <t>ヨシュウ</t>
    </rPh>
    <phoneticPr fontId="6"/>
  </si>
  <si>
    <t>光塩フォローコース→文系難関コース</t>
    <rPh sb="0" eb="2">
      <t>コウエン</t>
    </rPh>
    <rPh sb="10" eb="12">
      <t>ブンケイ</t>
    </rPh>
    <rPh sb="12" eb="14">
      <t>ナンカン</t>
    </rPh>
    <phoneticPr fontId="6"/>
  </si>
  <si>
    <t>東大文Ⅰ</t>
    <rPh sb="0" eb="2">
      <t>トウダイ</t>
    </rPh>
    <rPh sb="2" eb="3">
      <t>ブン</t>
    </rPh>
    <phoneticPr fontId="6"/>
  </si>
  <si>
    <t>開成/筑附/日比谷</t>
    <rPh sb="0" eb="2">
      <t>カイセイ</t>
    </rPh>
    <rPh sb="3" eb="4">
      <t>ツク</t>
    </rPh>
    <rPh sb="4" eb="5">
      <t>フ</t>
    </rPh>
    <rPh sb="6" eb="9">
      <t>ヒビヤ</t>
    </rPh>
    <phoneticPr fontId="6"/>
  </si>
  <si>
    <t>城北フォローコース→理系難関コース</t>
    <rPh sb="0" eb="2">
      <t>ジョウホク</t>
    </rPh>
    <rPh sb="10" eb="12">
      <t>リケイ</t>
    </rPh>
    <rPh sb="12" eb="14">
      <t>ナンカン</t>
    </rPh>
    <phoneticPr fontId="6"/>
  </si>
  <si>
    <t>明大中野フォローコース→内部進学</t>
    <rPh sb="0" eb="2">
      <t>メイダイ</t>
    </rPh>
    <rPh sb="2" eb="4">
      <t>ナカノ</t>
    </rPh>
    <rPh sb="12" eb="14">
      <t>ナイブ</t>
    </rPh>
    <rPh sb="14" eb="16">
      <t>シンガク</t>
    </rPh>
    <phoneticPr fontId="6"/>
  </si>
  <si>
    <t>明大</t>
    <rPh sb="0" eb="2">
      <t>メイダイ</t>
    </rPh>
    <phoneticPr fontId="6"/>
  </si>
  <si>
    <t>明大文</t>
    <rPh sb="0" eb="2">
      <t>メイダイ</t>
    </rPh>
    <rPh sb="2" eb="3">
      <t>ブン</t>
    </rPh>
    <phoneticPr fontId="6"/>
  </si>
  <si>
    <t>MARCH文系</t>
    <rPh sb="5" eb="7">
      <t>ブンケイ</t>
    </rPh>
    <phoneticPr fontId="6"/>
  </si>
  <si>
    <t>国立</t>
    <rPh sb="0" eb="2">
      <t>コクリツ</t>
    </rPh>
    <phoneticPr fontId="6"/>
  </si>
  <si>
    <t>農工大</t>
    <rPh sb="0" eb="3">
      <t>ノウコウダイ</t>
    </rPh>
    <phoneticPr fontId="6"/>
  </si>
  <si>
    <t>理科大</t>
    <rPh sb="0" eb="3">
      <t>リカダイ</t>
    </rPh>
    <phoneticPr fontId="6"/>
  </si>
  <si>
    <t>高1理系受験コース（難関）</t>
    <phoneticPr fontId="6"/>
  </si>
  <si>
    <t>高1文系受験コース（難関）</t>
    <rPh sb="2" eb="4">
      <t>ブンケイ</t>
    </rPh>
    <phoneticPr fontId="6"/>
  </si>
  <si>
    <t>高1文系受験コース（難関）</t>
    <phoneticPr fontId="6"/>
  </si>
  <si>
    <t>高1理系受験コース（難関）</t>
    <rPh sb="2" eb="3">
      <t>リ</t>
    </rPh>
    <phoneticPr fontId="6"/>
  </si>
  <si>
    <t>高校受験速習＋学校フォローコース</t>
    <rPh sb="0" eb="2">
      <t>コウコウ</t>
    </rPh>
    <phoneticPr fontId="6"/>
  </si>
  <si>
    <t>高校受験速習＋サピックスフォロー</t>
    <rPh sb="0" eb="2">
      <t>コウコウ</t>
    </rPh>
    <rPh sb="2" eb="4">
      <t>ジュケン</t>
    </rPh>
    <rPh sb="4" eb="6">
      <t>ソクシュウ</t>
    </rPh>
    <phoneticPr fontId="6"/>
  </si>
  <si>
    <t>14：35～16：05</t>
    <phoneticPr fontId="6"/>
  </si>
  <si>
    <t>王</t>
    <rPh sb="0" eb="1">
      <t>オウ</t>
    </rPh>
    <phoneticPr fontId="6"/>
  </si>
  <si>
    <t>王　瑞琪</t>
    <rPh sb="0" eb="1">
      <t>オウ</t>
    </rPh>
    <rPh sb="2" eb="3">
      <t>ミズ</t>
    </rPh>
    <phoneticPr fontId="6"/>
  </si>
  <si>
    <t>小5</t>
    <phoneticPr fontId="6"/>
  </si>
  <si>
    <t>中高一貫フォローコース</t>
    <rPh sb="0" eb="2">
      <t>チュウコウ</t>
    </rPh>
    <rPh sb="2" eb="4">
      <t>イッカン</t>
    </rPh>
    <phoneticPr fontId="6"/>
  </si>
  <si>
    <t>対策は3つ挙げる</t>
    <rPh sb="0" eb="2">
      <t>タイサク</t>
    </rPh>
    <rPh sb="5" eb="6">
      <t>ア</t>
    </rPh>
    <phoneticPr fontId="6"/>
  </si>
  <si>
    <t>①学校成績が上位</t>
    <rPh sb="1" eb="3">
      <t>ガッコウ</t>
    </rPh>
    <rPh sb="3" eb="5">
      <t>セイセキ</t>
    </rPh>
    <rPh sb="6" eb="8">
      <t>ジョウイ</t>
    </rPh>
    <phoneticPr fontId="6"/>
  </si>
  <si>
    <t>②学校成績が中位</t>
    <rPh sb="1" eb="3">
      <t>ガッコウ</t>
    </rPh>
    <rPh sb="3" eb="5">
      <t>セイセキ</t>
    </rPh>
    <rPh sb="6" eb="8">
      <t>チュウイ</t>
    </rPh>
    <phoneticPr fontId="6"/>
  </si>
  <si>
    <t>③学校成績が下位</t>
    <rPh sb="1" eb="3">
      <t>ガッコウ</t>
    </rPh>
    <rPh sb="3" eb="5">
      <t>セイセキ</t>
    </rPh>
    <rPh sb="6" eb="8">
      <t>カイ</t>
    </rPh>
    <phoneticPr fontId="6"/>
  </si>
  <si>
    <t>目標</t>
    <rPh sb="0" eb="2">
      <t>モクヒョウ</t>
    </rPh>
    <phoneticPr fontId="6"/>
  </si>
  <si>
    <t>志望校を決定、大学受験へ向けて対策していく</t>
    <rPh sb="0" eb="3">
      <t>シボウコウ</t>
    </rPh>
    <rPh sb="4" eb="6">
      <t>ケッテイ</t>
    </rPh>
    <rPh sb="7" eb="9">
      <t>ダイガク</t>
    </rPh>
    <rPh sb="9" eb="11">
      <t>ジュケン</t>
    </rPh>
    <rPh sb="12" eb="13">
      <t>ム</t>
    </rPh>
    <rPh sb="15" eb="17">
      <t>タイサク</t>
    </rPh>
    <phoneticPr fontId="6"/>
  </si>
  <si>
    <t>上位へ向けて対策する</t>
    <rPh sb="0" eb="2">
      <t>ジョウイ</t>
    </rPh>
    <rPh sb="3" eb="4">
      <t>ム</t>
    </rPh>
    <rPh sb="6" eb="8">
      <t>タイサク</t>
    </rPh>
    <phoneticPr fontId="6"/>
  </si>
  <si>
    <t>平均へむけて対策する</t>
    <rPh sb="0" eb="2">
      <t>ヘイキン</t>
    </rPh>
    <rPh sb="6" eb="8">
      <t>タイサク</t>
    </rPh>
    <phoneticPr fontId="6"/>
  </si>
  <si>
    <t>対象学年</t>
    <rPh sb="0" eb="2">
      <t>タイショウ</t>
    </rPh>
    <rPh sb="2" eb="4">
      <t>ガクネン</t>
    </rPh>
    <phoneticPr fontId="6"/>
  </si>
  <si>
    <t>中1～中3</t>
    <rPh sb="3" eb="4">
      <t>チュウ</t>
    </rPh>
    <phoneticPr fontId="6"/>
  </si>
  <si>
    <t>中1～高1</t>
    <rPh sb="3" eb="4">
      <t>コウ</t>
    </rPh>
    <phoneticPr fontId="6"/>
  </si>
  <si>
    <t>中1～高2</t>
    <rPh sb="3" eb="4">
      <t>コウ</t>
    </rPh>
    <phoneticPr fontId="6"/>
  </si>
  <si>
    <t>難関大学コースへ移行</t>
    <rPh sb="0" eb="2">
      <t>ナンカン</t>
    </rPh>
    <rPh sb="2" eb="4">
      <t>ダイガク</t>
    </rPh>
    <rPh sb="8" eb="10">
      <t>イコウ</t>
    </rPh>
    <phoneticPr fontId="6"/>
  </si>
  <si>
    <t>国立文系コース</t>
    <rPh sb="0" eb="2">
      <t>コクリツ</t>
    </rPh>
    <rPh sb="2" eb="4">
      <t>ブンケイ</t>
    </rPh>
    <phoneticPr fontId="6"/>
  </si>
  <si>
    <t>国立理系コース</t>
    <rPh sb="0" eb="2">
      <t>コクリツ</t>
    </rPh>
    <rPh sb="2" eb="4">
      <t>リケイ</t>
    </rPh>
    <phoneticPr fontId="6"/>
  </si>
  <si>
    <t>私立文系コース</t>
    <rPh sb="0" eb="2">
      <t>シリツ</t>
    </rPh>
    <rPh sb="2" eb="4">
      <t>ブンケイ</t>
    </rPh>
    <phoneticPr fontId="6"/>
  </si>
  <si>
    <t>私立理系コース</t>
    <rPh sb="0" eb="2">
      <t>シリツ</t>
    </rPh>
    <rPh sb="2" eb="4">
      <t>リケイ</t>
    </rPh>
    <phoneticPr fontId="6"/>
  </si>
  <si>
    <t>内部進学/AO入試対策</t>
    <phoneticPr fontId="6"/>
  </si>
  <si>
    <t>高等部</t>
    <rPh sb="0" eb="3">
      <t>コウトウブ</t>
    </rPh>
    <phoneticPr fontId="6"/>
  </si>
  <si>
    <t>高校受験</t>
    <rPh sb="0" eb="2">
      <t>コウコウ</t>
    </rPh>
    <rPh sb="2" eb="4">
      <t>ジュケン</t>
    </rPh>
    <phoneticPr fontId="6"/>
  </si>
  <si>
    <t>速習コース</t>
    <rPh sb="0" eb="2">
      <t>ソクシュウ</t>
    </rPh>
    <phoneticPr fontId="6"/>
  </si>
  <si>
    <t>学校フォロー</t>
    <rPh sb="0" eb="2">
      <t>ガッコウ</t>
    </rPh>
    <phoneticPr fontId="6"/>
  </si>
  <si>
    <t>中学入試</t>
    <rPh sb="0" eb="2">
      <t>チュウガク</t>
    </rPh>
    <rPh sb="2" eb="4">
      <t>ニュウシ</t>
    </rPh>
    <phoneticPr fontId="6"/>
  </si>
  <si>
    <t>　</t>
    <phoneticPr fontId="6"/>
  </si>
  <si>
    <t>①御三家コース</t>
    <rPh sb="1" eb="4">
      <t>ゴサンケ</t>
    </rPh>
    <phoneticPr fontId="6"/>
  </si>
  <si>
    <t>②準御三家コース</t>
    <rPh sb="1" eb="2">
      <t>ジュン</t>
    </rPh>
    <rPh sb="2" eb="5">
      <t>ゴサンケ</t>
    </rPh>
    <phoneticPr fontId="6"/>
  </si>
  <si>
    <t>御三家・駒東・渋渋・渋幕・国立・早慶・海城</t>
    <rPh sb="0" eb="3">
      <t>ゴサンケ</t>
    </rPh>
    <rPh sb="4" eb="6">
      <t>コマトウ</t>
    </rPh>
    <rPh sb="7" eb="9">
      <t>シブシブ</t>
    </rPh>
    <rPh sb="10" eb="11">
      <t>シブ</t>
    </rPh>
    <rPh sb="11" eb="12">
      <t>マク</t>
    </rPh>
    <rPh sb="13" eb="15">
      <t>コクリツ</t>
    </rPh>
    <rPh sb="16" eb="18">
      <t>ソウケイ</t>
    </rPh>
    <rPh sb="19" eb="21">
      <t>カイジョウ</t>
    </rPh>
    <phoneticPr fontId="6"/>
  </si>
  <si>
    <t>③中堅コース</t>
    <rPh sb="1" eb="3">
      <t>チュウケン</t>
    </rPh>
    <phoneticPr fontId="6"/>
  </si>
  <si>
    <t>基礎学力を重視する。</t>
    <rPh sb="0" eb="2">
      <t>キソ</t>
    </rPh>
    <rPh sb="2" eb="4">
      <t>ガクリョク</t>
    </rPh>
    <rPh sb="5" eb="7">
      <t>ジュウシ</t>
    </rPh>
    <phoneticPr fontId="6"/>
  </si>
  <si>
    <t>恭兵</t>
    <rPh sb="0" eb="1">
      <t>キョウ</t>
    </rPh>
    <rPh sb="1" eb="2">
      <t>ヘイ</t>
    </rPh>
    <phoneticPr fontId="6"/>
  </si>
  <si>
    <t>中学受験フォローコース</t>
    <rPh sb="0" eb="2">
      <t>チュウガク</t>
    </rPh>
    <rPh sb="2" eb="4">
      <t>ジュケン</t>
    </rPh>
    <phoneticPr fontId="6"/>
  </si>
  <si>
    <t>岡田 華歩</t>
    <rPh sb="3" eb="4">
      <t>カ</t>
    </rPh>
    <rPh sb="4" eb="5">
      <t>ホ</t>
    </rPh>
    <phoneticPr fontId="6"/>
  </si>
  <si>
    <t>圭太</t>
    <rPh sb="0" eb="2">
      <t>ケイタ</t>
    </rPh>
    <phoneticPr fontId="6"/>
  </si>
  <si>
    <t>圭太</t>
    <rPh sb="0" eb="2">
      <t>ケイタ</t>
    </rPh>
    <phoneticPr fontId="6"/>
  </si>
  <si>
    <t>笠井　圭太</t>
    <rPh sb="0" eb="2">
      <t>カサイ</t>
    </rPh>
    <rPh sb="3" eb="5">
      <t>ケイタ</t>
    </rPh>
    <phoneticPr fontId="6"/>
  </si>
  <si>
    <t>倉田</t>
    <rPh sb="0" eb="2">
      <t>クラタ</t>
    </rPh>
    <phoneticPr fontId="6"/>
  </si>
  <si>
    <t>倉田　知典</t>
    <rPh sb="0" eb="2">
      <t>クラタ</t>
    </rPh>
    <rPh sb="3" eb="5">
      <t>トモノリ</t>
    </rPh>
    <phoneticPr fontId="6"/>
  </si>
  <si>
    <t>根岸</t>
    <rPh sb="0" eb="2">
      <t>ネギシ</t>
    </rPh>
    <phoneticPr fontId="6"/>
  </si>
  <si>
    <t>根岸</t>
    <rPh sb="0" eb="2">
      <t>ネギシ</t>
    </rPh>
    <phoneticPr fontId="6"/>
  </si>
  <si>
    <t>西川</t>
    <rPh sb="0" eb="2">
      <t>ニシカワ</t>
    </rPh>
    <phoneticPr fontId="6"/>
  </si>
  <si>
    <t>大坪</t>
    <rPh sb="0" eb="2">
      <t>オオツボ</t>
    </rPh>
    <phoneticPr fontId="6"/>
  </si>
  <si>
    <t>△</t>
    <phoneticPr fontId="6"/>
  </si>
  <si>
    <t>〇</t>
  </si>
  <si>
    <t>〇</t>
    <phoneticPr fontId="6"/>
  </si>
  <si>
    <t>〇</t>
    <phoneticPr fontId="6"/>
  </si>
  <si>
    <t>×</t>
    <phoneticPr fontId="6"/>
  </si>
  <si>
    <t>11:00～</t>
    <phoneticPr fontId="6"/>
  </si>
  <si>
    <t>×</t>
    <phoneticPr fontId="6"/>
  </si>
  <si>
    <t>◎</t>
    <phoneticPr fontId="6"/>
  </si>
  <si>
    <t>代講</t>
    <rPh sb="0" eb="2">
      <t>ダイコウ</t>
    </rPh>
    <phoneticPr fontId="6"/>
  </si>
  <si>
    <t>コース</t>
    <phoneticPr fontId="6"/>
  </si>
  <si>
    <t>専任</t>
    <rPh sb="0" eb="2">
      <t>センニン</t>
    </rPh>
    <phoneticPr fontId="6"/>
  </si>
  <si>
    <t>◎</t>
    <phoneticPr fontId="6"/>
  </si>
  <si>
    <t>〇</t>
    <phoneticPr fontId="6"/>
  </si>
  <si>
    <t>未評価</t>
    <rPh sb="0" eb="3">
      <t>ミヒョウカ</t>
    </rPh>
    <phoneticPr fontId="6"/>
  </si>
  <si>
    <t>◎</t>
    <phoneticPr fontId="6"/>
  </si>
  <si>
    <t>◎</t>
    <phoneticPr fontId="6"/>
  </si>
  <si>
    <t>△</t>
    <phoneticPr fontId="6"/>
  </si>
  <si>
    <t>△</t>
    <phoneticPr fontId="6"/>
  </si>
  <si>
    <t>×</t>
    <phoneticPr fontId="6"/>
  </si>
  <si>
    <t>橋本　晃輔</t>
  </si>
  <si>
    <t>橋本</t>
    <rPh sb="0" eb="2">
      <t>ハシモト</t>
    </rPh>
    <phoneticPr fontId="6"/>
  </si>
  <si>
    <r>
      <t xml:space="preserve">振替
</t>
    </r>
    <r>
      <rPr>
        <sz val="9"/>
        <rFont val="ＭＳ Ｐゴシック"/>
        <family val="3"/>
        <charset val="128"/>
      </rPr>
      <t>（繰越分）</t>
    </r>
    <rPh sb="0" eb="2">
      <t>フリカエ</t>
    </rPh>
    <rPh sb="4" eb="6">
      <t>クリコシ</t>
    </rPh>
    <rPh sb="6" eb="7">
      <t>ブン</t>
    </rPh>
    <phoneticPr fontId="6"/>
  </si>
  <si>
    <r>
      <t xml:space="preserve">前倒し
</t>
    </r>
    <r>
      <rPr>
        <sz val="9"/>
        <rFont val="ＭＳ Ｐゴシック"/>
        <family val="3"/>
        <charset val="128"/>
      </rPr>
      <t>（翌月分）</t>
    </r>
    <rPh sb="0" eb="2">
      <t>マエダオ</t>
    </rPh>
    <rPh sb="5" eb="8">
      <t>ヨクゲツブン</t>
    </rPh>
    <phoneticPr fontId="6"/>
  </si>
  <si>
    <t>瀬川　将史</t>
    <rPh sb="0" eb="2">
      <t>セガワ</t>
    </rPh>
    <rPh sb="3" eb="5">
      <t>マサフミ</t>
    </rPh>
    <phoneticPr fontId="6"/>
  </si>
  <si>
    <t>瀬川</t>
    <rPh sb="0" eb="2">
      <t>セガワ</t>
    </rPh>
    <phoneticPr fontId="6"/>
  </si>
  <si>
    <t>北郷　友悠</t>
    <rPh sb="0" eb="2">
      <t>キタゴウ</t>
    </rPh>
    <rPh sb="3" eb="4">
      <t>トモ</t>
    </rPh>
    <rPh sb="4" eb="5">
      <t>ユウ</t>
    </rPh>
    <phoneticPr fontId="6"/>
  </si>
  <si>
    <t>裴　秀哲</t>
    <rPh sb="0" eb="1">
      <t>ハイ</t>
    </rPh>
    <rPh sb="2" eb="3">
      <t>ヒデ</t>
    </rPh>
    <rPh sb="3" eb="4">
      <t>テツ</t>
    </rPh>
    <phoneticPr fontId="6"/>
  </si>
  <si>
    <t>広瀬　詞菜</t>
    <rPh sb="0" eb="2">
      <t>ヒロセ</t>
    </rPh>
    <rPh sb="3" eb="4">
      <t>シ</t>
    </rPh>
    <rPh sb="4" eb="5">
      <t>ナ</t>
    </rPh>
    <phoneticPr fontId="6"/>
  </si>
  <si>
    <t>野々山</t>
  </si>
  <si>
    <t>長尾　優太朗</t>
    <rPh sb="0" eb="2">
      <t>ナガオ</t>
    </rPh>
    <rPh sb="3" eb="4">
      <t>ユウ</t>
    </rPh>
    <rPh sb="4" eb="6">
      <t>タロウ</t>
    </rPh>
    <phoneticPr fontId="6"/>
  </si>
  <si>
    <t>60分（月2回）</t>
    <rPh sb="2" eb="3">
      <t>フン</t>
    </rPh>
    <rPh sb="4" eb="5">
      <t>ツキ</t>
    </rPh>
    <rPh sb="6" eb="7">
      <t>カイ</t>
    </rPh>
    <phoneticPr fontId="6"/>
  </si>
  <si>
    <t>塁</t>
    <rPh sb="0" eb="1">
      <t>ルイ</t>
    </rPh>
    <phoneticPr fontId="6"/>
  </si>
  <si>
    <t>理沙</t>
    <rPh sb="0" eb="2">
      <t>リサ</t>
    </rPh>
    <phoneticPr fontId="6"/>
  </si>
  <si>
    <t>小池　理沙</t>
    <rPh sb="3" eb="5">
      <t>リサ</t>
    </rPh>
    <phoneticPr fontId="6"/>
  </si>
  <si>
    <t>麟多郎</t>
    <rPh sb="0" eb="1">
      <t>リン</t>
    </rPh>
    <rPh sb="1" eb="2">
      <t>タ</t>
    </rPh>
    <rPh sb="2" eb="3">
      <t>ロウ</t>
    </rPh>
    <phoneticPr fontId="6"/>
  </si>
  <si>
    <t>岡田 麟多郎</t>
    <rPh sb="3" eb="4">
      <t>リン</t>
    </rPh>
    <rPh sb="4" eb="5">
      <t>タ</t>
    </rPh>
    <rPh sb="5" eb="6">
      <t>ロウ</t>
    </rPh>
    <phoneticPr fontId="6"/>
  </si>
  <si>
    <t>加部　日菜</t>
    <rPh sb="0" eb="2">
      <t>カベ</t>
    </rPh>
    <rPh sb="3" eb="5">
      <t>ヒナ</t>
    </rPh>
    <phoneticPr fontId="6"/>
  </si>
  <si>
    <t>榎本　翔</t>
    <rPh sb="0" eb="2">
      <t>エノモト</t>
    </rPh>
    <rPh sb="3" eb="4">
      <t>ショウ</t>
    </rPh>
    <phoneticPr fontId="6"/>
  </si>
  <si>
    <t>榎本</t>
    <rPh sb="0" eb="2">
      <t>エノモト</t>
    </rPh>
    <phoneticPr fontId="6"/>
  </si>
  <si>
    <t>小6</t>
    <phoneticPr fontId="6"/>
  </si>
  <si>
    <t>高1</t>
    <phoneticPr fontId="6"/>
  </si>
  <si>
    <t>ＮＯ</t>
    <phoneticPr fontId="6"/>
  </si>
  <si>
    <t>生徒氏名</t>
    <rPh sb="0" eb="1">
      <t>セイ</t>
    </rPh>
    <rPh sb="1" eb="2">
      <t>ト</t>
    </rPh>
    <rPh sb="2" eb="4">
      <t>シメイ</t>
    </rPh>
    <phoneticPr fontId="6"/>
  </si>
  <si>
    <t>受講科目</t>
    <rPh sb="0" eb="2">
      <t>ジュコウ</t>
    </rPh>
    <rPh sb="2" eb="4">
      <t>カモク</t>
    </rPh>
    <phoneticPr fontId="6"/>
  </si>
  <si>
    <t>面談</t>
    <rPh sb="0" eb="2">
      <t>メンダン</t>
    </rPh>
    <phoneticPr fontId="6"/>
  </si>
  <si>
    <t>状況</t>
    <rPh sb="0" eb="2">
      <t>ジョウキョウ</t>
    </rPh>
    <phoneticPr fontId="6"/>
  </si>
  <si>
    <t>日程表</t>
    <rPh sb="0" eb="3">
      <t>ニッテイヒョウ</t>
    </rPh>
    <phoneticPr fontId="6"/>
  </si>
  <si>
    <t>配布予定日</t>
    <rPh sb="0" eb="2">
      <t>ハイフ</t>
    </rPh>
    <rPh sb="2" eb="5">
      <t>ヨテイビ</t>
    </rPh>
    <phoneticPr fontId="6"/>
  </si>
  <si>
    <t>連絡予定日</t>
    <rPh sb="0" eb="2">
      <t>レンラク</t>
    </rPh>
    <rPh sb="2" eb="5">
      <t>ヨテイビ</t>
    </rPh>
    <phoneticPr fontId="6"/>
  </si>
  <si>
    <t>初回授業</t>
    <rPh sb="0" eb="2">
      <t>ショカイ</t>
    </rPh>
    <rPh sb="2" eb="4">
      <t>ジュギョウ</t>
    </rPh>
    <phoneticPr fontId="6"/>
  </si>
  <si>
    <t>前回</t>
    <rPh sb="0" eb="2">
      <t>ゼンカイ</t>
    </rPh>
    <phoneticPr fontId="6"/>
  </si>
  <si>
    <t>夏期講座提案</t>
    <rPh sb="0" eb="2">
      <t>カキ</t>
    </rPh>
    <rPh sb="2" eb="4">
      <t>コウザ</t>
    </rPh>
    <rPh sb="4" eb="6">
      <t>テイアン</t>
    </rPh>
    <phoneticPr fontId="6"/>
  </si>
  <si>
    <t>見込</t>
    <rPh sb="0" eb="2">
      <t>ミコ</t>
    </rPh>
    <phoneticPr fontId="6"/>
  </si>
  <si>
    <t>単科</t>
    <rPh sb="0" eb="2">
      <t>タンカ</t>
    </rPh>
    <phoneticPr fontId="6"/>
  </si>
  <si>
    <t>総合</t>
    <rPh sb="0" eb="2">
      <t>ソウゴウ</t>
    </rPh>
    <phoneticPr fontId="6"/>
  </si>
  <si>
    <t>1講座</t>
    <rPh sb="1" eb="3">
      <t>コウザ</t>
    </rPh>
    <phoneticPr fontId="6"/>
  </si>
  <si>
    <t>提案合計</t>
    <rPh sb="0" eb="2">
      <t>テイアン</t>
    </rPh>
    <rPh sb="2" eb="4">
      <t>ゴウケイ</t>
    </rPh>
    <phoneticPr fontId="6"/>
  </si>
  <si>
    <t>提案内容備考</t>
    <rPh sb="0" eb="2">
      <t>テイアン</t>
    </rPh>
    <rPh sb="2" eb="4">
      <t>ナイヨウ</t>
    </rPh>
    <rPh sb="4" eb="6">
      <t>ビコウ</t>
    </rPh>
    <phoneticPr fontId="6"/>
  </si>
  <si>
    <t>0001</t>
    <phoneticPr fontId="6"/>
  </si>
  <si>
    <t>小池　塁</t>
    <phoneticPr fontId="6"/>
  </si>
  <si>
    <t>算数/国語</t>
    <rPh sb="0" eb="2">
      <t>サンスウ</t>
    </rPh>
    <rPh sb="3" eb="5">
      <t>コクゴ</t>
    </rPh>
    <phoneticPr fontId="6"/>
  </si>
  <si>
    <t>学校フォロコース</t>
    <rPh sb="0" eb="2">
      <t>ガッコウ</t>
    </rPh>
    <phoneticPr fontId="6"/>
  </si>
  <si>
    <t>Ｄ</t>
    <phoneticPr fontId="6"/>
  </si>
  <si>
    <t>岡田　華歩</t>
    <rPh sb="0" eb="2">
      <t>オカダ</t>
    </rPh>
    <rPh sb="3" eb="4">
      <t>カ</t>
    </rPh>
    <rPh sb="4" eb="5">
      <t>ホ</t>
    </rPh>
    <phoneticPr fontId="6"/>
  </si>
  <si>
    <t>Ａ</t>
    <phoneticPr fontId="6"/>
  </si>
  <si>
    <t>0003</t>
  </si>
  <si>
    <t>0004</t>
  </si>
  <si>
    <t>王　瑞琪</t>
    <rPh sb="0" eb="1">
      <t>オウ</t>
    </rPh>
    <phoneticPr fontId="6"/>
  </si>
  <si>
    <t>0005</t>
  </si>
  <si>
    <t>0006</t>
  </si>
  <si>
    <t>Ｂ</t>
    <phoneticPr fontId="6"/>
  </si>
  <si>
    <t>0007</t>
  </si>
  <si>
    <t>0008</t>
  </si>
  <si>
    <t>田口真帆</t>
    <rPh sb="0" eb="2">
      <t>タグチ</t>
    </rPh>
    <rPh sb="2" eb="4">
      <t>マホ</t>
    </rPh>
    <phoneticPr fontId="6"/>
  </si>
  <si>
    <t>0009</t>
  </si>
  <si>
    <t>0010</t>
  </si>
  <si>
    <t>小野　隼兵</t>
    <rPh sb="0" eb="2">
      <t>オノ</t>
    </rPh>
    <rPh sb="3" eb="4">
      <t>シュン</t>
    </rPh>
    <rPh sb="4" eb="5">
      <t>ヘイ</t>
    </rPh>
    <phoneticPr fontId="6"/>
  </si>
  <si>
    <t>中高一貫フォロコース</t>
    <rPh sb="0" eb="2">
      <t>チュウコウ</t>
    </rPh>
    <rPh sb="2" eb="4">
      <t>イッカン</t>
    </rPh>
    <phoneticPr fontId="6"/>
  </si>
  <si>
    <t>0011</t>
  </si>
  <si>
    <t>数学/英語</t>
    <rPh sb="0" eb="2">
      <t>スウガク</t>
    </rPh>
    <rPh sb="3" eb="5">
      <t>エイゴ</t>
    </rPh>
    <phoneticPr fontId="6"/>
  </si>
  <si>
    <t>0012</t>
  </si>
  <si>
    <t>高校受験速習コース</t>
    <rPh sb="0" eb="2">
      <t>コウコウ</t>
    </rPh>
    <rPh sb="2" eb="4">
      <t>ジュケン</t>
    </rPh>
    <rPh sb="4" eb="6">
      <t>ソクシュウ</t>
    </rPh>
    <phoneticPr fontId="6"/>
  </si>
  <si>
    <t>0013</t>
  </si>
  <si>
    <t>坂庭　穂高</t>
    <rPh sb="0" eb="2">
      <t>サカニワ</t>
    </rPh>
    <rPh sb="3" eb="5">
      <t>ホダカ</t>
    </rPh>
    <phoneticPr fontId="6"/>
  </si>
  <si>
    <t>0014</t>
  </si>
  <si>
    <t>0015</t>
  </si>
  <si>
    <t>Ｃ</t>
    <phoneticPr fontId="6"/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</si>
  <si>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</si>
  <si>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</si>
  <si>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</si>
  <si>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</si>
  <si>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</si>
  <si>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</si>
  <si>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</si>
  <si>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</si>
  <si>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</si>
  <si>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</si>
  <si>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</si>
  <si>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</si>
  <si>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夏期未受講及び学習報告</t>
    <rPh sb="0" eb="2">
      <t>カキ</t>
    </rPh>
    <rPh sb="2" eb="3">
      <t>ミ</t>
    </rPh>
    <rPh sb="3" eb="5">
      <t>ジュコウ</t>
    </rPh>
    <rPh sb="5" eb="6">
      <t>オヨ</t>
    </rPh>
    <rPh sb="7" eb="9">
      <t>ガクシュウ</t>
    </rPh>
    <rPh sb="9" eb="11">
      <t>ホウコク</t>
    </rPh>
    <phoneticPr fontId="6"/>
  </si>
  <si>
    <t>保護者フォロー</t>
    <rPh sb="0" eb="3">
      <t>ホゴシャ</t>
    </rPh>
    <phoneticPr fontId="6"/>
  </si>
  <si>
    <t>夏期受講　面談なし</t>
    <rPh sb="0" eb="2">
      <t>カキ</t>
    </rPh>
    <rPh sb="2" eb="4">
      <t>ジュコウ</t>
    </rPh>
    <rPh sb="5" eb="7">
      <t>メンダン</t>
    </rPh>
    <phoneticPr fontId="6"/>
  </si>
  <si>
    <t>春期受講提案及び学習報告</t>
    <rPh sb="0" eb="2">
      <t>シュンキ</t>
    </rPh>
    <rPh sb="2" eb="4">
      <t>ジュコウ</t>
    </rPh>
    <rPh sb="4" eb="6">
      <t>テイアン</t>
    </rPh>
    <phoneticPr fontId="6"/>
  </si>
  <si>
    <t>橋本　晃輔</t>
    <rPh sb="0" eb="2">
      <t>ハシモト</t>
    </rPh>
    <rPh sb="3" eb="5">
      <t>コウスケ</t>
    </rPh>
    <phoneticPr fontId="6"/>
  </si>
  <si>
    <t>岡田　麟多郎</t>
    <rPh sb="0" eb="2">
      <t>オカダ</t>
    </rPh>
    <rPh sb="3" eb="4">
      <t>リン</t>
    </rPh>
    <rPh sb="4" eb="6">
      <t>タロウ</t>
    </rPh>
    <phoneticPr fontId="6"/>
  </si>
  <si>
    <t>榎本　翔</t>
    <phoneticPr fontId="6"/>
  </si>
  <si>
    <t>小1</t>
    <rPh sb="0" eb="1">
      <t>ショウ</t>
    </rPh>
    <phoneticPr fontId="6"/>
  </si>
  <si>
    <t>数学/英語/理科・社会</t>
    <rPh sb="0" eb="2">
      <t>スウガク</t>
    </rPh>
    <rPh sb="3" eb="5">
      <t>エイゴ</t>
    </rPh>
    <rPh sb="6" eb="8">
      <t>リカ</t>
    </rPh>
    <rPh sb="9" eb="11">
      <t>シャカイ</t>
    </rPh>
    <phoneticPr fontId="6"/>
  </si>
  <si>
    <t>数学</t>
    <rPh sb="0" eb="2">
      <t>スウガク</t>
    </rPh>
    <phoneticPr fontId="6"/>
  </si>
  <si>
    <t>国語</t>
    <rPh sb="0" eb="2">
      <t>コクゴ</t>
    </rPh>
    <phoneticPr fontId="6"/>
  </si>
  <si>
    <t>中高一貫フォロコース（内部進学）</t>
    <rPh sb="0" eb="2">
      <t>チュウコウ</t>
    </rPh>
    <rPh sb="2" eb="4">
      <t>イッカン</t>
    </rPh>
    <rPh sb="11" eb="13">
      <t>ナイブ</t>
    </rPh>
    <rPh sb="13" eb="15">
      <t>シンガク</t>
    </rPh>
    <phoneticPr fontId="6"/>
  </si>
  <si>
    <t>高校受験コース</t>
    <rPh sb="0" eb="2">
      <t>コウコウ</t>
    </rPh>
    <rPh sb="2" eb="4">
      <t>ジュケン</t>
    </rPh>
    <phoneticPr fontId="6"/>
  </si>
  <si>
    <t>理系受験コース（難関）</t>
    <rPh sb="0" eb="2">
      <t>リケイ</t>
    </rPh>
    <rPh sb="2" eb="4">
      <t>ジュケン</t>
    </rPh>
    <rPh sb="8" eb="10">
      <t>ナンカン</t>
    </rPh>
    <phoneticPr fontId="6"/>
  </si>
  <si>
    <t>中学受験コース（フォロー）</t>
    <rPh sb="0" eb="2">
      <t>チュウガク</t>
    </rPh>
    <rPh sb="2" eb="4">
      <t>ジュケン</t>
    </rPh>
    <phoneticPr fontId="6"/>
  </si>
  <si>
    <t>理系受験コース</t>
    <rPh sb="0" eb="2">
      <t>リケイ</t>
    </rPh>
    <rPh sb="2" eb="4">
      <t>ジュケン</t>
    </rPh>
    <phoneticPr fontId="6"/>
  </si>
  <si>
    <t>AO進学コース</t>
    <rPh sb="2" eb="4">
      <t>シンガク</t>
    </rPh>
    <phoneticPr fontId="6"/>
  </si>
  <si>
    <t>加部　日菜</t>
    <rPh sb="0" eb="2">
      <t>カベ</t>
    </rPh>
    <rPh sb="3" eb="5">
      <t>ヒナ</t>
    </rPh>
    <phoneticPr fontId="6"/>
  </si>
  <si>
    <t>0028</t>
  </si>
  <si>
    <t>英語</t>
    <rPh sb="0" eb="2">
      <t>エイゴ</t>
    </rPh>
    <phoneticPr fontId="6"/>
  </si>
  <si>
    <t>中1</t>
    <rPh sb="0" eb="1">
      <t>チュウ</t>
    </rPh>
    <phoneticPr fontId="6"/>
  </si>
  <si>
    <t>劉</t>
    <rPh sb="0" eb="1">
      <t>リュウ</t>
    </rPh>
    <phoneticPr fontId="6"/>
  </si>
  <si>
    <t>劉　家辰</t>
    <rPh sb="0" eb="1">
      <t>リュウ</t>
    </rPh>
    <rPh sb="2" eb="3">
      <t>イエ</t>
    </rPh>
    <rPh sb="3" eb="4">
      <t>タツ</t>
    </rPh>
    <phoneticPr fontId="6"/>
  </si>
  <si>
    <t>0029</t>
  </si>
  <si>
    <t>0030</t>
  </si>
  <si>
    <t>数学</t>
    <rPh sb="0" eb="2">
      <t>スウガク</t>
    </rPh>
    <phoneticPr fontId="6"/>
  </si>
  <si>
    <t>中2</t>
    <rPh sb="0" eb="1">
      <t>チュウ</t>
    </rPh>
    <phoneticPr fontId="6"/>
  </si>
  <si>
    <t>0031</t>
  </si>
  <si>
    <t>瀬川将史</t>
    <rPh sb="0" eb="2">
      <t>セガワ</t>
    </rPh>
    <rPh sb="2" eb="3">
      <t>マサル</t>
    </rPh>
    <rPh sb="3" eb="4">
      <t>シ</t>
    </rPh>
    <phoneticPr fontId="6"/>
  </si>
  <si>
    <t>数学/英語/物・化</t>
    <rPh sb="0" eb="2">
      <t>スウガク</t>
    </rPh>
    <rPh sb="3" eb="5">
      <t>エイゴ</t>
    </rPh>
    <rPh sb="6" eb="7">
      <t>モノ</t>
    </rPh>
    <rPh sb="8" eb="9">
      <t>カ</t>
    </rPh>
    <phoneticPr fontId="6"/>
  </si>
  <si>
    <t>高卒</t>
    <rPh sb="0" eb="2">
      <t>コウソツ</t>
    </rPh>
    <phoneticPr fontId="6"/>
  </si>
  <si>
    <t>小4</t>
    <phoneticPr fontId="6"/>
  </si>
  <si>
    <t>加部　里紗</t>
    <rPh sb="0" eb="2">
      <t>カベ</t>
    </rPh>
    <rPh sb="3" eb="5">
      <t>リサ</t>
    </rPh>
    <phoneticPr fontId="6"/>
  </si>
  <si>
    <t>日菜</t>
    <rPh sb="0" eb="2">
      <t>ヒナ</t>
    </rPh>
    <phoneticPr fontId="6"/>
  </si>
  <si>
    <t>野々山</t>
    <rPh sb="0" eb="3">
      <t>ノノヤマ</t>
    </rPh>
    <phoneticPr fontId="6"/>
  </si>
  <si>
    <t>林</t>
    <rPh sb="0" eb="1">
      <t>ハヤシ</t>
    </rPh>
    <phoneticPr fontId="6"/>
  </si>
  <si>
    <t>谷澤</t>
    <rPh sb="0" eb="2">
      <t>ヤザワ</t>
    </rPh>
    <phoneticPr fontId="6"/>
  </si>
  <si>
    <t>谷澤　優香里</t>
    <rPh sb="0" eb="2">
      <t>ヤザワ</t>
    </rPh>
    <rPh sb="3" eb="6">
      <t>ユカリ</t>
    </rPh>
    <phoneticPr fontId="6"/>
  </si>
  <si>
    <t>里紗</t>
    <rPh sb="0" eb="2">
      <t>リサ</t>
    </rPh>
    <phoneticPr fontId="6"/>
  </si>
  <si>
    <t>鳥居</t>
    <rPh sb="0" eb="2">
      <t>トリイ</t>
    </rPh>
    <phoneticPr fontId="6"/>
  </si>
  <si>
    <t>水</t>
    <rPh sb="0" eb="1">
      <t>スイ</t>
    </rPh>
    <phoneticPr fontId="6"/>
  </si>
  <si>
    <t>通常</t>
    <rPh sb="0" eb="2">
      <t>ツウジョウ</t>
    </rPh>
    <phoneticPr fontId="6"/>
  </si>
  <si>
    <t>榎本　翔</t>
    <rPh sb="0" eb="2">
      <t>エノモト</t>
    </rPh>
    <rPh sb="3" eb="4">
      <t>ショウ</t>
    </rPh>
    <phoneticPr fontId="6"/>
  </si>
  <si>
    <t>中3</t>
    <phoneticPr fontId="6"/>
  </si>
  <si>
    <t>岡部　航樹</t>
  </si>
  <si>
    <t>火</t>
    <rPh sb="0" eb="1">
      <t>カ</t>
    </rPh>
    <phoneticPr fontId="6"/>
  </si>
  <si>
    <t>河野　悟</t>
    <rPh sb="0" eb="2">
      <t>コウノ</t>
    </rPh>
    <rPh sb="3" eb="4">
      <t>サトル</t>
    </rPh>
    <phoneticPr fontId="6"/>
  </si>
  <si>
    <t>小6</t>
    <phoneticPr fontId="6"/>
  </si>
  <si>
    <t>広瀬　絢梨</t>
    <rPh sb="0" eb="2">
      <t>ヒロセ</t>
    </rPh>
    <rPh sb="3" eb="5">
      <t>アヤナシ</t>
    </rPh>
    <phoneticPr fontId="6"/>
  </si>
  <si>
    <t>高卒</t>
    <rPh sb="0" eb="2">
      <t>コウソツ</t>
    </rPh>
    <phoneticPr fontId="6"/>
  </si>
  <si>
    <t>高3</t>
    <phoneticPr fontId="6"/>
  </si>
  <si>
    <t>化学</t>
    <rPh sb="0" eb="2">
      <t>カガク</t>
    </rPh>
    <phoneticPr fontId="6"/>
  </si>
  <si>
    <t>数学</t>
    <rPh sb="0" eb="2">
      <t>スウガク</t>
    </rPh>
    <phoneticPr fontId="6"/>
  </si>
  <si>
    <t>水</t>
    <rPh sb="0" eb="1">
      <t>スイ</t>
    </rPh>
    <phoneticPr fontId="6"/>
  </si>
  <si>
    <t>中1</t>
    <phoneticPr fontId="6"/>
  </si>
  <si>
    <t>中3</t>
    <phoneticPr fontId="6"/>
  </si>
  <si>
    <t>新井　ひなの</t>
    <rPh sb="0" eb="2">
      <t>アライ</t>
    </rPh>
    <phoneticPr fontId="6"/>
  </si>
  <si>
    <t>新井</t>
    <rPh sb="0" eb="2">
      <t>アライ</t>
    </rPh>
    <phoneticPr fontId="6"/>
  </si>
  <si>
    <t>中高</t>
    <rPh sb="0" eb="2">
      <t>チュウコウ</t>
    </rPh>
    <phoneticPr fontId="6"/>
  </si>
  <si>
    <t>中1</t>
    <phoneticPr fontId="6"/>
  </si>
  <si>
    <t>小林　悠人</t>
    <rPh sb="3" eb="4">
      <t>ユウ</t>
    </rPh>
    <rPh sb="4" eb="5">
      <t>ヒト</t>
    </rPh>
    <phoneticPr fontId="6"/>
  </si>
  <si>
    <t>悠人</t>
  </si>
  <si>
    <t>悠人</t>
    <phoneticPr fontId="6"/>
  </si>
  <si>
    <t>益山　佳樹</t>
    <rPh sb="0" eb="2">
      <t>マスヤマ</t>
    </rPh>
    <rPh sb="3" eb="5">
      <t>ヨシキ</t>
    </rPh>
    <phoneticPr fontId="6"/>
  </si>
  <si>
    <t>中村</t>
    <rPh sb="0" eb="2">
      <t>ナカムラ</t>
    </rPh>
    <phoneticPr fontId="6"/>
  </si>
  <si>
    <t>算数</t>
    <rPh sb="0" eb="2">
      <t>サンスウ</t>
    </rPh>
    <phoneticPr fontId="6"/>
  </si>
  <si>
    <t>国語/算数</t>
    <rPh sb="0" eb="2">
      <t>コクゴ</t>
    </rPh>
    <rPh sb="3" eb="5">
      <t>サンスウ</t>
    </rPh>
    <phoneticPr fontId="6"/>
  </si>
  <si>
    <t>数学/英語</t>
    <rPh sb="0" eb="2">
      <t>スウガク</t>
    </rPh>
    <rPh sb="3" eb="5">
      <t>エイゴ</t>
    </rPh>
    <phoneticPr fontId="6"/>
  </si>
  <si>
    <t>数学</t>
    <rPh sb="0" eb="2">
      <t>スウガク</t>
    </rPh>
    <phoneticPr fontId="6"/>
  </si>
  <si>
    <t>0032</t>
  </si>
  <si>
    <t>0033</t>
  </si>
  <si>
    <t>0034</t>
  </si>
  <si>
    <t>0035</t>
  </si>
  <si>
    <t>0002</t>
    <phoneticPr fontId="6"/>
  </si>
  <si>
    <t>終了</t>
    <rPh sb="0" eb="2">
      <t>シュウリョウ</t>
    </rPh>
    <phoneticPr fontId="6"/>
  </si>
  <si>
    <t>未定</t>
    <rPh sb="0" eb="2">
      <t>ミテイ</t>
    </rPh>
    <phoneticPr fontId="6"/>
  </si>
  <si>
    <t>連絡待ち</t>
    <rPh sb="0" eb="2">
      <t>レンラク</t>
    </rPh>
    <rPh sb="2" eb="3">
      <t>マ</t>
    </rPh>
    <phoneticPr fontId="6"/>
  </si>
  <si>
    <t>日程調整</t>
    <rPh sb="0" eb="2">
      <t>ニッテイ</t>
    </rPh>
    <rPh sb="2" eb="4">
      <t>チョウセイ</t>
    </rPh>
    <phoneticPr fontId="6"/>
  </si>
  <si>
    <t>メール</t>
    <phoneticPr fontId="6"/>
  </si>
  <si>
    <t>河野　百合英</t>
    <rPh sb="0" eb="2">
      <t>コウノ</t>
    </rPh>
    <rPh sb="3" eb="5">
      <t>ユリ</t>
    </rPh>
    <rPh sb="5" eb="6">
      <t>エイ</t>
    </rPh>
    <phoneticPr fontId="6"/>
  </si>
  <si>
    <t>百合英</t>
    <rPh sb="0" eb="2">
      <t>ユリ</t>
    </rPh>
    <rPh sb="2" eb="3">
      <t>エイ</t>
    </rPh>
    <phoneticPr fontId="6"/>
  </si>
  <si>
    <t>河野　百合英</t>
    <rPh sb="0" eb="2">
      <t>コウノ</t>
    </rPh>
    <rPh sb="3" eb="5">
      <t>ユリ</t>
    </rPh>
    <rPh sb="5" eb="6">
      <t>エイ</t>
    </rPh>
    <phoneticPr fontId="6"/>
  </si>
  <si>
    <t>火</t>
    <rPh sb="0" eb="1">
      <t>カ</t>
    </rPh>
    <phoneticPr fontId="6"/>
  </si>
  <si>
    <t>百合英</t>
    <rPh sb="0" eb="3">
      <t>ユリエイ</t>
    </rPh>
    <phoneticPr fontId="6"/>
  </si>
  <si>
    <t>終了</t>
    <rPh sb="0" eb="2">
      <t>シュウリョウ</t>
    </rPh>
    <phoneticPr fontId="6"/>
  </si>
  <si>
    <t>終了</t>
    <rPh sb="0" eb="2">
      <t>シュウリョウ</t>
    </rPh>
    <phoneticPr fontId="6"/>
  </si>
  <si>
    <t>〇</t>
    <phoneticPr fontId="6"/>
  </si>
  <si>
    <t>本人と相談</t>
    <rPh sb="0" eb="2">
      <t>ホンニン</t>
    </rPh>
    <rPh sb="3" eb="5">
      <t>ソウダン</t>
    </rPh>
    <phoneticPr fontId="6"/>
  </si>
  <si>
    <t>方向性が見えるまで一旦保留</t>
    <rPh sb="0" eb="3">
      <t>ホウコウセイ</t>
    </rPh>
    <rPh sb="4" eb="5">
      <t>ミ</t>
    </rPh>
    <rPh sb="9" eb="11">
      <t>イッタン</t>
    </rPh>
    <rPh sb="11" eb="13">
      <t>ホリュウ</t>
    </rPh>
    <phoneticPr fontId="6"/>
  </si>
  <si>
    <t>配布済み</t>
    <rPh sb="0" eb="2">
      <t>ハイフ</t>
    </rPh>
    <rPh sb="2" eb="3">
      <t>ズ</t>
    </rPh>
    <phoneticPr fontId="6"/>
  </si>
  <si>
    <t>未提出</t>
    <rPh sb="0" eb="3">
      <t>ミテイシュツ</t>
    </rPh>
    <phoneticPr fontId="6"/>
  </si>
  <si>
    <t>FAX</t>
    <phoneticPr fontId="6"/>
  </si>
  <si>
    <t>7/12面接時に渡す</t>
    <rPh sb="4" eb="6">
      <t>メンセツ</t>
    </rPh>
    <rPh sb="6" eb="7">
      <t>ジ</t>
    </rPh>
    <rPh sb="8" eb="9">
      <t>ワタ</t>
    </rPh>
    <phoneticPr fontId="6"/>
  </si>
  <si>
    <t>　</t>
    <phoneticPr fontId="6"/>
  </si>
  <si>
    <t>河野　百合英</t>
    <rPh sb="0" eb="2">
      <t>コウノ</t>
    </rPh>
    <rPh sb="3" eb="5">
      <t>ユリ</t>
    </rPh>
    <rPh sb="5" eb="6">
      <t>エイ</t>
    </rPh>
    <phoneticPr fontId="6"/>
  </si>
  <si>
    <t>7/14日提出予定</t>
    <rPh sb="4" eb="5">
      <t>ニチ</t>
    </rPh>
    <rPh sb="5" eb="7">
      <t>テイシュツ</t>
    </rPh>
    <rPh sb="7" eb="9">
      <t>ヨテイ</t>
    </rPh>
    <phoneticPr fontId="6"/>
  </si>
  <si>
    <t>入力済み</t>
    <rPh sb="0" eb="2">
      <t>ニュウリョク</t>
    </rPh>
    <rPh sb="2" eb="3">
      <t>ズ</t>
    </rPh>
    <phoneticPr fontId="6"/>
  </si>
  <si>
    <t>再配布する</t>
    <rPh sb="0" eb="3">
      <t>サイハイフ</t>
    </rPh>
    <phoneticPr fontId="6"/>
  </si>
  <si>
    <t>7/26  13:30面談　7/17℡</t>
    <rPh sb="11" eb="13">
      <t>メンダン</t>
    </rPh>
    <phoneticPr fontId="6"/>
  </si>
  <si>
    <t>7/14FAX</t>
    <phoneticPr fontId="6"/>
  </si>
  <si>
    <t>7/17確認</t>
    <rPh sb="4" eb="6">
      <t>カクニン</t>
    </rPh>
    <phoneticPr fontId="6"/>
  </si>
  <si>
    <t>×</t>
    <phoneticPr fontId="6"/>
  </si>
  <si>
    <t>　</t>
    <phoneticPr fontId="6"/>
  </si>
  <si>
    <t>7/21　19：00面談</t>
    <rPh sb="10" eb="12">
      <t>メンダン</t>
    </rPh>
    <phoneticPr fontId="6"/>
  </si>
  <si>
    <t>7/14TEL　7/21　15:00面談</t>
    <rPh sb="18" eb="20">
      <t>メンダン</t>
    </rPh>
    <phoneticPr fontId="6"/>
  </si>
  <si>
    <t>0036</t>
    <phoneticPr fontId="6"/>
  </si>
  <si>
    <t>鈴木　絵理奈</t>
    <rPh sb="0" eb="2">
      <t>スズキ</t>
    </rPh>
    <rPh sb="3" eb="6">
      <t>エリナ</t>
    </rPh>
    <phoneticPr fontId="6"/>
  </si>
  <si>
    <t>7/20面談で入会か？</t>
    <rPh sb="4" eb="6">
      <t>メンダン</t>
    </rPh>
    <rPh sb="7" eb="9">
      <t>ニュウカイ</t>
    </rPh>
    <phoneticPr fontId="6"/>
  </si>
  <si>
    <t>△</t>
    <phoneticPr fontId="6"/>
  </si>
  <si>
    <t>7/28面談</t>
    <rPh sb="4" eb="6">
      <t>メンダン</t>
    </rPh>
    <phoneticPr fontId="6"/>
  </si>
  <si>
    <t>荒井　陸斗</t>
    <rPh sb="0" eb="2">
      <t>アライ</t>
    </rPh>
    <rPh sb="3" eb="5">
      <t>リクト</t>
    </rPh>
    <phoneticPr fontId="6"/>
  </si>
  <si>
    <t>鈴木　絵理奈</t>
    <rPh sb="0" eb="2">
      <t>スズキ</t>
    </rPh>
    <rPh sb="3" eb="6">
      <t>エリナ</t>
    </rPh>
    <phoneticPr fontId="6"/>
  </si>
  <si>
    <t>里紗</t>
    <rPh sb="0" eb="2">
      <t>リサ</t>
    </rPh>
    <phoneticPr fontId="6"/>
  </si>
  <si>
    <t>荒井</t>
    <rPh sb="0" eb="2">
      <t>アライ</t>
    </rPh>
    <phoneticPr fontId="6"/>
  </si>
  <si>
    <t>浩兵</t>
    <rPh sb="0" eb="1">
      <t>コウ</t>
    </rPh>
    <rPh sb="1" eb="2">
      <t>ヘイ</t>
    </rPh>
    <phoneticPr fontId="6"/>
  </si>
  <si>
    <t>小野　浩兵</t>
    <rPh sb="0" eb="2">
      <t>オノ</t>
    </rPh>
    <rPh sb="3" eb="4">
      <t>コウ</t>
    </rPh>
    <rPh sb="4" eb="5">
      <t>ヘイ</t>
    </rPh>
    <phoneticPr fontId="6"/>
  </si>
  <si>
    <t>華歩</t>
    <rPh sb="0" eb="2">
      <t>カホ</t>
    </rPh>
    <phoneticPr fontId="6"/>
  </si>
  <si>
    <t>小野　浩平</t>
    <rPh sb="0" eb="2">
      <t>オノ</t>
    </rPh>
    <rPh sb="3" eb="5">
      <t>コウヘイ</t>
    </rPh>
    <phoneticPr fontId="6"/>
  </si>
  <si>
    <t>鈴木</t>
    <rPh sb="0" eb="2">
      <t>スズキ</t>
    </rPh>
    <phoneticPr fontId="6"/>
  </si>
  <si>
    <t>永美香</t>
    <rPh sb="0" eb="1">
      <t>エイ</t>
    </rPh>
    <rPh sb="1" eb="3">
      <t>ミカ</t>
    </rPh>
    <phoneticPr fontId="6"/>
  </si>
  <si>
    <t>高卒</t>
    <rPh sb="0" eb="1">
      <t>コウ</t>
    </rPh>
    <rPh sb="1" eb="2">
      <t>ソツ</t>
    </rPh>
    <phoneticPr fontId="6"/>
  </si>
  <si>
    <t>1対4</t>
    <rPh sb="1" eb="2">
      <t>タイ</t>
    </rPh>
    <phoneticPr fontId="6"/>
  </si>
  <si>
    <t>峻平</t>
    <rPh sb="0" eb="1">
      <t>シュン</t>
    </rPh>
    <rPh sb="1" eb="2">
      <t>ヘイ</t>
    </rPh>
    <phoneticPr fontId="6"/>
  </si>
  <si>
    <t>個別</t>
    <rPh sb="0" eb="2">
      <t>コベツ</t>
    </rPh>
    <phoneticPr fontId="6"/>
  </si>
  <si>
    <t>水</t>
    <phoneticPr fontId="6"/>
  </si>
  <si>
    <t>木</t>
    <phoneticPr fontId="6"/>
  </si>
  <si>
    <t>竹村</t>
    <rPh sb="0" eb="2">
      <t>タケムラ</t>
    </rPh>
    <phoneticPr fontId="6"/>
  </si>
  <si>
    <t>60分</t>
    <rPh sb="2" eb="3">
      <t>フン</t>
    </rPh>
    <phoneticPr fontId="6"/>
  </si>
  <si>
    <t>久保井</t>
    <rPh sb="0" eb="3">
      <t>クボイ</t>
    </rPh>
    <phoneticPr fontId="6"/>
  </si>
  <si>
    <t>久保井　花音</t>
    <rPh sb="0" eb="3">
      <t>クボイ</t>
    </rPh>
    <rPh sb="4" eb="6">
      <t>カノン</t>
    </rPh>
    <phoneticPr fontId="6"/>
  </si>
  <si>
    <t>砂田</t>
    <rPh sb="0" eb="2">
      <t>スナダ</t>
    </rPh>
    <phoneticPr fontId="6"/>
  </si>
  <si>
    <t>砂田　果穂　</t>
    <rPh sb="0" eb="2">
      <t>スナダ</t>
    </rPh>
    <rPh sb="3" eb="5">
      <t>カホ</t>
    </rPh>
    <phoneticPr fontId="6"/>
  </si>
  <si>
    <t>中高</t>
    <rPh sb="0" eb="2">
      <t>チュウコウ</t>
    </rPh>
    <phoneticPr fontId="6"/>
  </si>
  <si>
    <t>高2</t>
    <phoneticPr fontId="6"/>
  </si>
  <si>
    <t>小2</t>
    <rPh sb="0" eb="1">
      <t>ショウ</t>
    </rPh>
    <phoneticPr fontId="6"/>
  </si>
  <si>
    <t>砂田</t>
    <rPh sb="0" eb="2">
      <t>スナダ</t>
    </rPh>
    <phoneticPr fontId="6"/>
  </si>
  <si>
    <t>砂田　果穂</t>
    <rPh sb="0" eb="2">
      <t>スナダ</t>
    </rPh>
    <rPh sb="3" eb="5">
      <t>カホ</t>
    </rPh>
    <phoneticPr fontId="6"/>
  </si>
  <si>
    <t>高2</t>
    <rPh sb="0" eb="1">
      <t>コウ</t>
    </rPh>
    <phoneticPr fontId="6"/>
  </si>
  <si>
    <t>久保井</t>
    <rPh sb="0" eb="3">
      <t>クボイ</t>
    </rPh>
    <phoneticPr fontId="6"/>
  </si>
  <si>
    <t>久保井　花音</t>
    <rPh sb="0" eb="3">
      <t>クボイ</t>
    </rPh>
    <rPh sb="4" eb="6">
      <t>カノン</t>
    </rPh>
    <phoneticPr fontId="6"/>
  </si>
  <si>
    <t>蛭川</t>
    <rPh sb="0" eb="1">
      <t>ヒル</t>
    </rPh>
    <rPh sb="1" eb="2">
      <t>カワ</t>
    </rPh>
    <phoneticPr fontId="6"/>
  </si>
  <si>
    <t>蛭川</t>
    <rPh sb="0" eb="2">
      <t>ヒルカワ</t>
    </rPh>
    <phoneticPr fontId="6"/>
  </si>
  <si>
    <t>檜垣</t>
    <rPh sb="0" eb="2">
      <t>ヒガキ</t>
    </rPh>
    <phoneticPr fontId="6"/>
  </si>
  <si>
    <t>片山</t>
    <rPh sb="0" eb="2">
      <t>カタヤマ</t>
    </rPh>
    <phoneticPr fontId="6"/>
  </si>
  <si>
    <t>檜垣</t>
    <rPh sb="0" eb="2">
      <t>ヒガキ</t>
    </rPh>
    <phoneticPr fontId="6"/>
  </si>
  <si>
    <t>蛭川　知咲</t>
    <rPh sb="0" eb="2">
      <t>ヒルカワ</t>
    </rPh>
    <rPh sb="3" eb="5">
      <t>チサキ</t>
    </rPh>
    <phoneticPr fontId="6"/>
  </si>
  <si>
    <t>中3</t>
    <rPh sb="0" eb="1">
      <t>チュウ</t>
    </rPh>
    <phoneticPr fontId="6"/>
  </si>
  <si>
    <t>檜垣　侑里</t>
    <rPh sb="0" eb="2">
      <t>ヒガキ</t>
    </rPh>
    <rPh sb="3" eb="5">
      <t>ユリ</t>
    </rPh>
    <phoneticPr fontId="6"/>
  </si>
  <si>
    <t>中学受験</t>
    <rPh sb="0" eb="2">
      <t>チュウガク</t>
    </rPh>
    <rPh sb="2" eb="4">
      <t>ジュケン</t>
    </rPh>
    <phoneticPr fontId="6"/>
  </si>
  <si>
    <t>片山　響</t>
    <rPh sb="0" eb="2">
      <t>カタヤマ</t>
    </rPh>
    <rPh sb="3" eb="4">
      <t>ヒビキ</t>
    </rPh>
    <phoneticPr fontId="6"/>
  </si>
  <si>
    <t>関谷</t>
    <rPh sb="0" eb="2">
      <t>セキヤ</t>
    </rPh>
    <phoneticPr fontId="6"/>
  </si>
  <si>
    <t>コース名</t>
    <rPh sb="3" eb="4">
      <t>メイ</t>
    </rPh>
    <phoneticPr fontId="6"/>
  </si>
  <si>
    <t>型番</t>
    <rPh sb="0" eb="2">
      <t>カタバン</t>
    </rPh>
    <phoneticPr fontId="6"/>
  </si>
  <si>
    <t>大学受験オリジナルコース</t>
    <rPh sb="0" eb="2">
      <t>ダイガク</t>
    </rPh>
    <rPh sb="2" eb="4">
      <t>ジュケン</t>
    </rPh>
    <phoneticPr fontId="6"/>
  </si>
  <si>
    <t>英語</t>
    <rPh sb="0" eb="2">
      <t>エイゴ</t>
    </rPh>
    <phoneticPr fontId="6"/>
  </si>
  <si>
    <t>国語</t>
    <rPh sb="0" eb="2">
      <t>コクゴ</t>
    </rPh>
    <phoneticPr fontId="6"/>
  </si>
  <si>
    <t>光髙</t>
    <rPh sb="0" eb="2">
      <t>ミツタカ</t>
    </rPh>
    <phoneticPr fontId="6"/>
  </si>
  <si>
    <t>関谷</t>
    <rPh sb="0" eb="2">
      <t>セキヤ</t>
    </rPh>
    <phoneticPr fontId="6"/>
  </si>
  <si>
    <t>関谷　佳苗</t>
    <rPh sb="0" eb="2">
      <t>セキヤ</t>
    </rPh>
    <rPh sb="3" eb="5">
      <t>カナエ</t>
    </rPh>
    <phoneticPr fontId="6"/>
  </si>
  <si>
    <t>高1</t>
    <rPh sb="0" eb="1">
      <t>コウ</t>
    </rPh>
    <phoneticPr fontId="6"/>
  </si>
  <si>
    <t>中高</t>
    <rPh sb="0" eb="2">
      <t>チュウコウ</t>
    </rPh>
    <phoneticPr fontId="6"/>
  </si>
  <si>
    <t>光髙</t>
    <rPh sb="0" eb="2">
      <t>ミツタカ</t>
    </rPh>
    <phoneticPr fontId="6"/>
  </si>
  <si>
    <t>光髙　健太</t>
    <rPh sb="0" eb="2">
      <t>ミツタカ</t>
    </rPh>
    <rPh sb="3" eb="5">
      <t>ケンタ</t>
    </rPh>
    <phoneticPr fontId="6"/>
  </si>
  <si>
    <t>中1</t>
    <rPh sb="0" eb="1">
      <t>チュウ</t>
    </rPh>
    <phoneticPr fontId="6"/>
  </si>
  <si>
    <t>小林　永美香</t>
  </si>
  <si>
    <t>小5</t>
    <rPh sb="0" eb="1">
      <t>ショウ</t>
    </rPh>
    <phoneticPr fontId="6"/>
  </si>
  <si>
    <t>小6</t>
    <rPh sb="0" eb="1">
      <t>ショウ</t>
    </rPh>
    <phoneticPr fontId="6"/>
  </si>
  <si>
    <t>小2</t>
    <rPh sb="0" eb="1">
      <t>ショウ</t>
    </rPh>
    <phoneticPr fontId="6"/>
  </si>
  <si>
    <t>飯野</t>
    <rPh sb="0" eb="2">
      <t>イイノ</t>
    </rPh>
    <phoneticPr fontId="6"/>
  </si>
  <si>
    <t>中山</t>
    <rPh sb="0" eb="2">
      <t>ナカヤマ</t>
    </rPh>
    <phoneticPr fontId="6"/>
  </si>
  <si>
    <t>中山　遥斗</t>
    <rPh sb="0" eb="2">
      <t>ナカヤマ</t>
    </rPh>
    <rPh sb="3" eb="4">
      <t>ハル</t>
    </rPh>
    <rPh sb="4" eb="5">
      <t>ト</t>
    </rPh>
    <phoneticPr fontId="6"/>
  </si>
  <si>
    <t>飯野　智大</t>
    <rPh sb="0" eb="2">
      <t>イイノ</t>
    </rPh>
    <rPh sb="3" eb="5">
      <t>トモヒロ</t>
    </rPh>
    <phoneticPr fontId="6"/>
  </si>
  <si>
    <t>村尾</t>
    <rPh sb="0" eb="2">
      <t>ムラオ</t>
    </rPh>
    <phoneticPr fontId="6"/>
  </si>
  <si>
    <t>村尾　莉奈</t>
    <rPh sb="0" eb="2">
      <t>ムラオ</t>
    </rPh>
    <rPh sb="3" eb="5">
      <t>リナ</t>
    </rPh>
    <phoneticPr fontId="6"/>
  </si>
  <si>
    <t>中3</t>
    <rPh sb="0" eb="1">
      <t>チュウ</t>
    </rPh>
    <phoneticPr fontId="6"/>
  </si>
  <si>
    <t>中高</t>
    <rPh sb="0" eb="2">
      <t>チュウコウ</t>
    </rPh>
    <phoneticPr fontId="6"/>
  </si>
  <si>
    <t>垂髪</t>
    <rPh sb="0" eb="1">
      <t>タレ</t>
    </rPh>
    <rPh sb="1" eb="2">
      <t>カミ</t>
    </rPh>
    <phoneticPr fontId="6"/>
  </si>
  <si>
    <t>豊田　直生</t>
    <rPh sb="0" eb="2">
      <t>トヨタ</t>
    </rPh>
    <rPh sb="3" eb="5">
      <t>ナオキ</t>
    </rPh>
    <phoneticPr fontId="6"/>
  </si>
  <si>
    <t>垂髪　咲</t>
    <rPh sb="0" eb="1">
      <t>タ</t>
    </rPh>
    <rPh sb="1" eb="2">
      <t>カミ</t>
    </rPh>
    <rPh sb="3" eb="4">
      <t>サキ</t>
    </rPh>
    <phoneticPr fontId="6"/>
  </si>
  <si>
    <t>豊田</t>
    <rPh sb="0" eb="2">
      <t>トヨダ</t>
    </rPh>
    <phoneticPr fontId="6"/>
  </si>
  <si>
    <t>豊田　直生</t>
    <rPh sb="0" eb="2">
      <t>トヨダ</t>
    </rPh>
    <rPh sb="3" eb="5">
      <t>ナオキ</t>
    </rPh>
    <phoneticPr fontId="6"/>
  </si>
  <si>
    <t>中2</t>
    <rPh sb="0" eb="1">
      <t>チュウ</t>
    </rPh>
    <phoneticPr fontId="6"/>
  </si>
  <si>
    <t>中高</t>
    <rPh sb="0" eb="2">
      <t>チュウコウ</t>
    </rPh>
    <phoneticPr fontId="6"/>
  </si>
  <si>
    <t>垂髪　咲</t>
    <rPh sb="0" eb="2">
      <t>タレカミ</t>
    </rPh>
    <rPh sb="3" eb="4">
      <t>サキ</t>
    </rPh>
    <phoneticPr fontId="6"/>
  </si>
  <si>
    <t>中3</t>
    <rPh sb="0" eb="1">
      <t>チュウ</t>
    </rPh>
    <phoneticPr fontId="6"/>
  </si>
  <si>
    <t>高校受験</t>
    <rPh sb="0" eb="4">
      <t>コウコウジュケン</t>
    </rPh>
    <phoneticPr fontId="6"/>
  </si>
  <si>
    <t>皓大</t>
    <rPh sb="0" eb="1">
      <t>コウ</t>
    </rPh>
    <rPh sb="1" eb="2">
      <t>ダイ</t>
    </rPh>
    <phoneticPr fontId="6"/>
  </si>
  <si>
    <t>飯野　皓大</t>
    <rPh sb="0" eb="2">
      <t>イイノ</t>
    </rPh>
    <rPh sb="3" eb="5">
      <t>コウダイ</t>
    </rPh>
    <phoneticPr fontId="6"/>
  </si>
  <si>
    <t>中2</t>
    <rPh sb="0" eb="1">
      <t>チュウ</t>
    </rPh>
    <phoneticPr fontId="6"/>
  </si>
  <si>
    <t>北村</t>
    <rPh sb="0" eb="2">
      <t>キタムラ</t>
    </rPh>
    <phoneticPr fontId="6"/>
  </si>
  <si>
    <t>高倉</t>
    <rPh sb="0" eb="2">
      <t>タカクラ</t>
    </rPh>
    <phoneticPr fontId="6"/>
  </si>
  <si>
    <t>徳留</t>
    <rPh sb="0" eb="2">
      <t>トクドメ</t>
    </rPh>
    <phoneticPr fontId="6"/>
  </si>
  <si>
    <t>高倉　大暉</t>
    <rPh sb="0" eb="2">
      <t>タカクラ</t>
    </rPh>
    <rPh sb="3" eb="5">
      <t>ダイキ</t>
    </rPh>
    <phoneticPr fontId="6"/>
  </si>
  <si>
    <t>北村　閃一</t>
    <rPh sb="0" eb="2">
      <t>キタムラ</t>
    </rPh>
    <rPh sb="3" eb="5">
      <t>センイチ</t>
    </rPh>
    <phoneticPr fontId="6"/>
  </si>
  <si>
    <t>徳留</t>
    <rPh sb="0" eb="2">
      <t>トクドメ</t>
    </rPh>
    <phoneticPr fontId="6"/>
  </si>
  <si>
    <t>徳留　隆太朗</t>
    <rPh sb="0" eb="2">
      <t>トクドメ</t>
    </rPh>
    <rPh sb="3" eb="4">
      <t>リュウ</t>
    </rPh>
    <rPh sb="4" eb="5">
      <t>タ</t>
    </rPh>
    <rPh sb="5" eb="6">
      <t>ロウ</t>
    </rPh>
    <phoneticPr fontId="6"/>
  </si>
  <si>
    <t>16：50～</t>
    <phoneticPr fontId="6"/>
  </si>
  <si>
    <t>18：25～</t>
    <phoneticPr fontId="6"/>
  </si>
  <si>
    <t>20：00～</t>
    <phoneticPr fontId="6"/>
  </si>
  <si>
    <t>15：15～</t>
    <phoneticPr fontId="6"/>
  </si>
  <si>
    <r>
      <t>1</t>
    </r>
    <r>
      <rPr>
        <b/>
        <sz val="11"/>
        <rFont val="ＭＳ Ｐゴシック"/>
        <family val="3"/>
        <charset val="128"/>
      </rPr>
      <t>5</t>
    </r>
    <r>
      <rPr>
        <b/>
        <sz val="11"/>
        <rFont val="ＭＳ Ｐゴシック"/>
        <family val="3"/>
        <charset val="128"/>
      </rPr>
      <t>：</t>
    </r>
    <r>
      <rPr>
        <b/>
        <sz val="11"/>
        <rFont val="ＭＳ Ｐゴシック"/>
        <family val="3"/>
        <charset val="128"/>
      </rPr>
      <t>1</t>
    </r>
    <r>
      <rPr>
        <b/>
        <sz val="11"/>
        <rFont val="ＭＳ Ｐゴシック"/>
        <family val="3"/>
        <charset val="128"/>
      </rPr>
      <t>5～16:</t>
    </r>
    <r>
      <rPr>
        <b/>
        <sz val="11"/>
        <rFont val="ＭＳ Ｐゴシック"/>
        <family val="3"/>
        <charset val="128"/>
      </rPr>
      <t>4</t>
    </r>
    <r>
      <rPr>
        <b/>
        <sz val="11"/>
        <rFont val="ＭＳ Ｐゴシック"/>
        <family val="3"/>
        <charset val="128"/>
      </rPr>
      <t>5</t>
    </r>
    <phoneticPr fontId="6"/>
  </si>
  <si>
    <r>
      <t>16：</t>
    </r>
    <r>
      <rPr>
        <b/>
        <sz val="11"/>
        <rFont val="ＭＳ Ｐゴシック"/>
        <family val="3"/>
        <charset val="128"/>
      </rPr>
      <t>5</t>
    </r>
    <r>
      <rPr>
        <b/>
        <sz val="11"/>
        <rFont val="ＭＳ Ｐゴシック"/>
        <family val="3"/>
        <charset val="128"/>
      </rPr>
      <t>0～18：</t>
    </r>
    <r>
      <rPr>
        <b/>
        <sz val="11"/>
        <rFont val="ＭＳ Ｐゴシック"/>
        <family val="3"/>
        <charset val="128"/>
      </rPr>
      <t>2</t>
    </r>
    <r>
      <rPr>
        <b/>
        <sz val="11"/>
        <rFont val="ＭＳ Ｐゴシック"/>
        <family val="3"/>
        <charset val="128"/>
      </rPr>
      <t>0</t>
    </r>
    <phoneticPr fontId="6"/>
  </si>
  <si>
    <r>
      <t>18：</t>
    </r>
    <r>
      <rPr>
        <b/>
        <sz val="11"/>
        <rFont val="ＭＳ Ｐゴシック"/>
        <family val="3"/>
        <charset val="128"/>
      </rPr>
      <t>2</t>
    </r>
    <r>
      <rPr>
        <b/>
        <sz val="11"/>
        <rFont val="ＭＳ Ｐゴシック"/>
        <family val="3"/>
        <charset val="128"/>
      </rPr>
      <t>5～19：</t>
    </r>
    <r>
      <rPr>
        <b/>
        <sz val="11"/>
        <rFont val="ＭＳ Ｐゴシック"/>
        <family val="3"/>
        <charset val="128"/>
      </rPr>
      <t>5</t>
    </r>
    <r>
      <rPr>
        <b/>
        <sz val="11"/>
        <rFont val="ＭＳ Ｐゴシック"/>
        <family val="3"/>
        <charset val="128"/>
      </rPr>
      <t>5</t>
    </r>
    <phoneticPr fontId="6"/>
  </si>
  <si>
    <r>
      <t>2</t>
    </r>
    <r>
      <rPr>
        <b/>
        <sz val="11"/>
        <rFont val="ＭＳ Ｐゴシック"/>
        <family val="3"/>
        <charset val="128"/>
      </rPr>
      <t>0</t>
    </r>
    <r>
      <rPr>
        <b/>
        <sz val="11"/>
        <rFont val="ＭＳ Ｐゴシック"/>
        <family val="3"/>
        <charset val="128"/>
      </rPr>
      <t>：40～21：</t>
    </r>
    <r>
      <rPr>
        <b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0</t>
    </r>
    <phoneticPr fontId="6"/>
  </si>
  <si>
    <r>
      <t>21：</t>
    </r>
    <r>
      <rPr>
        <b/>
        <sz val="11"/>
        <rFont val="ＭＳ Ｐゴシック"/>
        <family val="3"/>
        <charset val="128"/>
      </rPr>
      <t>35</t>
    </r>
    <r>
      <rPr>
        <b/>
        <sz val="11"/>
        <rFont val="ＭＳ Ｐゴシック"/>
        <family val="3"/>
        <charset val="128"/>
      </rPr>
      <t>～2</t>
    </r>
    <r>
      <rPr>
        <b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：</t>
    </r>
    <r>
      <rPr>
        <b/>
        <sz val="11"/>
        <rFont val="ＭＳ Ｐゴシック"/>
        <family val="3"/>
        <charset val="128"/>
      </rPr>
      <t>0</t>
    </r>
    <r>
      <rPr>
        <b/>
        <sz val="11"/>
        <rFont val="ＭＳ Ｐゴシック"/>
        <family val="3"/>
        <charset val="128"/>
      </rPr>
      <t>5</t>
    </r>
    <phoneticPr fontId="6"/>
  </si>
  <si>
    <t>知紘</t>
    <rPh sb="0" eb="2">
      <t>チヒロ</t>
    </rPh>
    <phoneticPr fontId="6"/>
  </si>
  <si>
    <t>真紘</t>
    <rPh sb="0" eb="2">
      <t>マヒロ</t>
    </rPh>
    <phoneticPr fontId="6"/>
  </si>
  <si>
    <t>高橋</t>
    <rPh sb="0" eb="2">
      <t>タカハシ</t>
    </rPh>
    <phoneticPr fontId="6"/>
  </si>
  <si>
    <t>河埜</t>
    <rPh sb="0" eb="2">
      <t>カワノ</t>
    </rPh>
    <phoneticPr fontId="6"/>
  </si>
  <si>
    <t>宮岡</t>
    <rPh sb="0" eb="2">
      <t>ミヤオカ</t>
    </rPh>
    <phoneticPr fontId="6"/>
  </si>
  <si>
    <t>田中</t>
    <rPh sb="0" eb="2">
      <t>タナカ</t>
    </rPh>
    <phoneticPr fontId="6"/>
  </si>
  <si>
    <t>並木</t>
    <rPh sb="0" eb="2">
      <t>ナミキ</t>
    </rPh>
    <phoneticPr fontId="6"/>
  </si>
  <si>
    <t>北西</t>
    <rPh sb="0" eb="2">
      <t>キタニシ</t>
    </rPh>
    <phoneticPr fontId="6"/>
  </si>
  <si>
    <t>岡村</t>
    <rPh sb="0" eb="2">
      <t>オカムラ</t>
    </rPh>
    <phoneticPr fontId="6"/>
  </si>
  <si>
    <t>2019年9月（9/1～9/30）</t>
    <rPh sb="4" eb="5">
      <t>ネン</t>
    </rPh>
    <rPh sb="6" eb="7">
      <t>ガツ</t>
    </rPh>
    <phoneticPr fontId="6"/>
  </si>
  <si>
    <t>宮岡</t>
    <rPh sb="0" eb="2">
      <t>ミヤオカ</t>
    </rPh>
    <phoneticPr fontId="6"/>
  </si>
  <si>
    <t>田中</t>
    <rPh sb="0" eb="2">
      <t>タナカ</t>
    </rPh>
    <phoneticPr fontId="6"/>
  </si>
  <si>
    <t>田中　杏奈</t>
    <rPh sb="0" eb="2">
      <t>タナカ</t>
    </rPh>
    <rPh sb="3" eb="5">
      <t>アンナ</t>
    </rPh>
    <phoneticPr fontId="6"/>
  </si>
  <si>
    <t>宮岡　世奈</t>
    <rPh sb="0" eb="2">
      <t>ミヤオカ</t>
    </rPh>
    <phoneticPr fontId="6"/>
  </si>
  <si>
    <t>吉住　真紘</t>
  </si>
  <si>
    <t>吉住　真紘</t>
    <phoneticPr fontId="6"/>
  </si>
  <si>
    <t>真紘</t>
    <phoneticPr fontId="6"/>
  </si>
  <si>
    <t>吉住　知紘</t>
  </si>
  <si>
    <t>吉住　知紘</t>
    <phoneticPr fontId="6"/>
  </si>
  <si>
    <t>知紘</t>
    <phoneticPr fontId="6"/>
  </si>
  <si>
    <t>松山　勇太</t>
  </si>
  <si>
    <t>松山　勇太</t>
    <phoneticPr fontId="6"/>
  </si>
  <si>
    <t>松山</t>
    <phoneticPr fontId="6"/>
  </si>
  <si>
    <t>内部</t>
    <rPh sb="0" eb="2">
      <t>ナイブ</t>
    </rPh>
    <phoneticPr fontId="6"/>
  </si>
  <si>
    <t>並木</t>
    <rPh sb="0" eb="2">
      <t>ナミキ</t>
    </rPh>
    <phoneticPr fontId="6"/>
  </si>
  <si>
    <t>並木　公佑</t>
  </si>
  <si>
    <t>並木　公佑</t>
    <phoneticPr fontId="6"/>
  </si>
  <si>
    <t>高橋　稜太郎</t>
  </si>
  <si>
    <t>高橋　稜太郎</t>
    <phoneticPr fontId="6"/>
  </si>
  <si>
    <t>高橋</t>
    <phoneticPr fontId="6"/>
  </si>
  <si>
    <t>北西　大我</t>
  </si>
  <si>
    <t>北西　大我</t>
    <phoneticPr fontId="6"/>
  </si>
  <si>
    <t>北西</t>
    <phoneticPr fontId="6"/>
  </si>
  <si>
    <t>高倉　大暉</t>
    <phoneticPr fontId="6"/>
  </si>
  <si>
    <t>高倉</t>
    <phoneticPr fontId="6"/>
  </si>
  <si>
    <t>三森</t>
    <rPh sb="0" eb="2">
      <t>ミモリ</t>
    </rPh>
    <phoneticPr fontId="6"/>
  </si>
  <si>
    <t>中山</t>
    <rPh sb="0" eb="2">
      <t>ナカヤマ</t>
    </rPh>
    <phoneticPr fontId="6"/>
  </si>
  <si>
    <t>吉田和</t>
    <rPh sb="0" eb="2">
      <t>ヨシダ</t>
    </rPh>
    <rPh sb="2" eb="3">
      <t>カズ</t>
    </rPh>
    <phoneticPr fontId="6"/>
  </si>
  <si>
    <t>吉田泰</t>
    <rPh sb="0" eb="2">
      <t>ヨシダ</t>
    </rPh>
    <rPh sb="2" eb="3">
      <t>タイ</t>
    </rPh>
    <phoneticPr fontId="6"/>
  </si>
  <si>
    <t>松山</t>
    <rPh sb="0" eb="2">
      <t>マツヤマ</t>
    </rPh>
    <phoneticPr fontId="6"/>
  </si>
  <si>
    <t>凛奈</t>
    <rPh sb="0" eb="1">
      <t>リン</t>
    </rPh>
    <rPh sb="1" eb="2">
      <t>ナ</t>
    </rPh>
    <phoneticPr fontId="6"/>
  </si>
  <si>
    <t>高倉</t>
    <rPh sb="0" eb="2">
      <t>タカクラ</t>
    </rPh>
    <phoneticPr fontId="6"/>
  </si>
  <si>
    <t>充足率</t>
    <rPh sb="0" eb="2">
      <t>ジュウソク</t>
    </rPh>
    <rPh sb="2" eb="3">
      <t>リツ</t>
    </rPh>
    <phoneticPr fontId="6"/>
  </si>
  <si>
    <t>T5</t>
    <phoneticPr fontId="6"/>
  </si>
  <si>
    <t>英語</t>
    <rPh sb="0" eb="2">
      <t>エイゴ</t>
    </rPh>
    <phoneticPr fontId="6"/>
  </si>
  <si>
    <t>コース</t>
    <phoneticPr fontId="6"/>
  </si>
  <si>
    <t>T1</t>
    <phoneticPr fontId="6"/>
  </si>
  <si>
    <t>M2</t>
    <phoneticPr fontId="6"/>
  </si>
  <si>
    <t>A1</t>
    <phoneticPr fontId="6"/>
  </si>
  <si>
    <t>A3</t>
    <phoneticPr fontId="6"/>
  </si>
  <si>
    <t>A4</t>
    <phoneticPr fontId="6"/>
  </si>
  <si>
    <t>M1</t>
    <phoneticPr fontId="6"/>
  </si>
  <si>
    <t>S2</t>
    <phoneticPr fontId="6"/>
  </si>
  <si>
    <t>S3</t>
    <phoneticPr fontId="6"/>
  </si>
  <si>
    <t>S4</t>
    <phoneticPr fontId="6"/>
  </si>
  <si>
    <t>M3</t>
    <phoneticPr fontId="6"/>
  </si>
  <si>
    <t>T4</t>
    <phoneticPr fontId="6"/>
  </si>
  <si>
    <t>M4</t>
    <phoneticPr fontId="6"/>
  </si>
  <si>
    <t>T3</t>
    <phoneticPr fontId="6"/>
  </si>
  <si>
    <t>T6</t>
    <phoneticPr fontId="6"/>
  </si>
  <si>
    <t>数学</t>
    <rPh sb="0" eb="2">
      <t>スウガク</t>
    </rPh>
    <phoneticPr fontId="6"/>
  </si>
  <si>
    <t>講師数</t>
    <rPh sb="0" eb="2">
      <t>コウシ</t>
    </rPh>
    <rPh sb="2" eb="3">
      <t>スウ</t>
    </rPh>
    <phoneticPr fontId="6"/>
  </si>
  <si>
    <t>M4</t>
  </si>
  <si>
    <t>𠮷田泰</t>
    <rPh sb="0" eb="3">
      <t>ヨシダ</t>
    </rPh>
    <rPh sb="3" eb="4">
      <t>タイ</t>
    </rPh>
    <phoneticPr fontId="6"/>
  </si>
  <si>
    <t>荒川</t>
    <rPh sb="0" eb="2">
      <t>アラカワ</t>
    </rPh>
    <phoneticPr fontId="6"/>
  </si>
  <si>
    <t>𠮷田和</t>
    <rPh sb="0" eb="3">
      <t>ヨシダ</t>
    </rPh>
    <rPh sb="3" eb="4">
      <t>ワ</t>
    </rPh>
    <phoneticPr fontId="6"/>
  </si>
  <si>
    <t>河埜</t>
    <rPh sb="0" eb="2">
      <t>カワノ</t>
    </rPh>
    <phoneticPr fontId="6"/>
  </si>
  <si>
    <t>岡村</t>
    <rPh sb="0" eb="2">
      <t>オカムラ</t>
    </rPh>
    <phoneticPr fontId="6"/>
  </si>
  <si>
    <t>三森</t>
    <rPh sb="0" eb="2">
      <t>ミモリ</t>
    </rPh>
    <phoneticPr fontId="6"/>
  </si>
  <si>
    <t>算数</t>
    <rPh sb="0" eb="2">
      <t>サンスウ</t>
    </rPh>
    <phoneticPr fontId="6"/>
  </si>
  <si>
    <t>60分</t>
    <rPh sb="2" eb="3">
      <t>フン</t>
    </rPh>
    <phoneticPr fontId="6"/>
  </si>
  <si>
    <t>数学</t>
    <rPh sb="0" eb="2">
      <t>スウガク</t>
    </rPh>
    <phoneticPr fontId="6"/>
  </si>
  <si>
    <t>高倉</t>
  </si>
  <si>
    <t>算数</t>
    <rPh sb="0" eb="2">
      <t>サンスウ</t>
    </rPh>
    <phoneticPr fontId="6"/>
  </si>
  <si>
    <t>高橋</t>
  </si>
  <si>
    <t>数・英</t>
    <rPh sb="0" eb="1">
      <t>スウ</t>
    </rPh>
    <rPh sb="2" eb="3">
      <t>エイ</t>
    </rPh>
    <phoneticPr fontId="6"/>
  </si>
  <si>
    <t>真紘</t>
  </si>
  <si>
    <t>知紘</t>
  </si>
  <si>
    <t>松山</t>
  </si>
  <si>
    <t>北西</t>
  </si>
  <si>
    <t>笠井</t>
    <rPh sb="0" eb="2">
      <t>カサイ</t>
    </rPh>
    <phoneticPr fontId="6"/>
  </si>
  <si>
    <t>事務</t>
    <rPh sb="0" eb="2">
      <t>ジム</t>
    </rPh>
    <phoneticPr fontId="6"/>
  </si>
  <si>
    <t>英語</t>
    <rPh sb="0" eb="2">
      <t>エイゴ</t>
    </rPh>
    <phoneticPr fontId="6"/>
  </si>
  <si>
    <t>数英</t>
    <rPh sb="0" eb="1">
      <t>スウ</t>
    </rPh>
    <rPh sb="1" eb="2">
      <t>エイ</t>
    </rPh>
    <phoneticPr fontId="6"/>
  </si>
  <si>
    <t>国語</t>
    <rPh sb="0" eb="2">
      <t>コクゴ</t>
    </rPh>
    <phoneticPr fontId="6"/>
  </si>
  <si>
    <t>理社</t>
    <rPh sb="0" eb="2">
      <t>リシャ</t>
    </rPh>
    <phoneticPr fontId="6"/>
  </si>
  <si>
    <t>古典</t>
    <rPh sb="0" eb="2">
      <t>コテン</t>
    </rPh>
    <phoneticPr fontId="6"/>
  </si>
  <si>
    <t>算国</t>
    <rPh sb="0" eb="1">
      <t>サン</t>
    </rPh>
    <rPh sb="1" eb="2">
      <t>コク</t>
    </rPh>
    <phoneticPr fontId="6"/>
  </si>
  <si>
    <t>永嶋</t>
    <rPh sb="0" eb="2">
      <t>ナガシマ</t>
    </rPh>
    <phoneticPr fontId="6"/>
  </si>
  <si>
    <t>隔週</t>
    <rPh sb="0" eb="2">
      <t>カクシュウ</t>
    </rPh>
    <phoneticPr fontId="6"/>
  </si>
  <si>
    <t>英語</t>
    <rPh sb="0" eb="2">
      <t>エイゴ</t>
    </rPh>
    <phoneticPr fontId="6"/>
  </si>
  <si>
    <t>不可</t>
    <rPh sb="0" eb="2">
      <t>フカ</t>
    </rPh>
    <phoneticPr fontId="6"/>
  </si>
  <si>
    <t>関谷</t>
    <rPh sb="0" eb="2">
      <t>セキヤ</t>
    </rPh>
    <phoneticPr fontId="6"/>
  </si>
  <si>
    <t>英語</t>
    <rPh sb="0" eb="2">
      <t>エイゴ</t>
    </rPh>
    <phoneticPr fontId="6"/>
  </si>
  <si>
    <t>中山</t>
    <rPh sb="0" eb="2">
      <t>ナカヤマ</t>
    </rPh>
    <phoneticPr fontId="6"/>
  </si>
  <si>
    <t>数学</t>
    <rPh sb="0" eb="2">
      <t>スウガク</t>
    </rPh>
    <phoneticPr fontId="6"/>
  </si>
  <si>
    <t>瀬川</t>
    <rPh sb="0" eb="2">
      <t>セガワ</t>
    </rPh>
    <phoneticPr fontId="6"/>
  </si>
  <si>
    <t>面談</t>
    <rPh sb="0" eb="2">
      <t>メンダン</t>
    </rPh>
    <phoneticPr fontId="6"/>
  </si>
  <si>
    <t>小川</t>
    <rPh sb="0" eb="2">
      <t>オガワ</t>
    </rPh>
    <phoneticPr fontId="6"/>
  </si>
  <si>
    <t>徳留</t>
    <rPh sb="0" eb="2">
      <t>トクドメ</t>
    </rPh>
    <phoneticPr fontId="6"/>
  </si>
  <si>
    <t>面談</t>
    <rPh sb="0" eb="2">
      <t>メンダン</t>
    </rPh>
    <phoneticPr fontId="6"/>
  </si>
  <si>
    <t>中村</t>
    <rPh sb="0" eb="2">
      <t>ナカムラ</t>
    </rPh>
    <phoneticPr fontId="6"/>
  </si>
  <si>
    <t>中里</t>
    <rPh sb="0" eb="2">
      <t>ナカザト</t>
    </rPh>
    <phoneticPr fontId="6"/>
  </si>
  <si>
    <t>中里　晴洋</t>
    <rPh sb="0" eb="2">
      <t>ナカザト</t>
    </rPh>
    <rPh sb="3" eb="4">
      <t>ハ</t>
    </rPh>
    <rPh sb="4" eb="5">
      <t>ヨウ</t>
    </rPh>
    <phoneticPr fontId="6"/>
  </si>
  <si>
    <t>中2</t>
    <rPh sb="0" eb="1">
      <t>チュウ</t>
    </rPh>
    <phoneticPr fontId="6"/>
  </si>
  <si>
    <t>英語</t>
    <rPh sb="0" eb="2">
      <t>エイゴ</t>
    </rPh>
    <phoneticPr fontId="6"/>
  </si>
  <si>
    <t>20：00～21：30</t>
    <phoneticPr fontId="6"/>
  </si>
  <si>
    <t>河野</t>
    <rPh sb="0" eb="2">
      <t>コウノ</t>
    </rPh>
    <phoneticPr fontId="6"/>
  </si>
  <si>
    <t>面談</t>
    <rPh sb="0" eb="2">
      <t>メンダン</t>
    </rPh>
    <phoneticPr fontId="6"/>
  </si>
  <si>
    <t>スクール</t>
    <phoneticPr fontId="6"/>
  </si>
  <si>
    <t>中2</t>
  </si>
  <si>
    <t>数学</t>
  </si>
  <si>
    <t>中3</t>
    <phoneticPr fontId="6"/>
  </si>
  <si>
    <t>中里</t>
    <rPh sb="0" eb="2">
      <t>ナカザト</t>
    </rPh>
    <phoneticPr fontId="6"/>
  </si>
  <si>
    <t>面談</t>
    <rPh sb="0" eb="2">
      <t>メンダン</t>
    </rPh>
    <phoneticPr fontId="6"/>
  </si>
  <si>
    <t>中村</t>
    <rPh sb="0" eb="2">
      <t>ナカムラ</t>
    </rPh>
    <phoneticPr fontId="6"/>
  </si>
  <si>
    <t>堀越</t>
    <rPh sb="0" eb="2">
      <t>ホリコシ</t>
    </rPh>
    <phoneticPr fontId="6"/>
  </si>
  <si>
    <t>光髙</t>
    <rPh sb="0" eb="2">
      <t>ミツタカ</t>
    </rPh>
    <phoneticPr fontId="6"/>
  </si>
  <si>
    <t>面談</t>
    <rPh sb="0" eb="2">
      <t>メンダン</t>
    </rPh>
    <phoneticPr fontId="6"/>
  </si>
  <si>
    <t>A</t>
    <phoneticPr fontId="6"/>
  </si>
  <si>
    <t>非受験</t>
    <rPh sb="0" eb="1">
      <t>ヒ</t>
    </rPh>
    <rPh sb="1" eb="3">
      <t>ジュケン</t>
    </rPh>
    <phoneticPr fontId="6"/>
  </si>
  <si>
    <t>受験</t>
    <rPh sb="0" eb="2">
      <t>ジュケン</t>
    </rPh>
    <phoneticPr fontId="6"/>
  </si>
  <si>
    <t>S</t>
  </si>
  <si>
    <t>S</t>
    <phoneticPr fontId="6"/>
  </si>
  <si>
    <t>M</t>
    <phoneticPr fontId="6"/>
  </si>
  <si>
    <t>T</t>
    <phoneticPr fontId="6"/>
  </si>
  <si>
    <t>算数</t>
    <rPh sb="0" eb="2">
      <t>サンスウ</t>
    </rPh>
    <phoneticPr fontId="6"/>
  </si>
  <si>
    <t>数学</t>
    <rPh sb="0" eb="2">
      <t>スウガク</t>
    </rPh>
    <phoneticPr fontId="6"/>
  </si>
  <si>
    <t>英語</t>
    <rPh sb="0" eb="2">
      <t>エイゴ</t>
    </rPh>
    <phoneticPr fontId="6"/>
  </si>
  <si>
    <t>S</t>
    <phoneticPr fontId="6"/>
  </si>
  <si>
    <t>M</t>
    <phoneticPr fontId="6"/>
  </si>
  <si>
    <t>T</t>
    <phoneticPr fontId="6"/>
  </si>
  <si>
    <t>コース</t>
    <phoneticPr fontId="6"/>
  </si>
  <si>
    <t>科目</t>
    <rPh sb="0" eb="2">
      <t>カモク</t>
    </rPh>
    <phoneticPr fontId="6"/>
  </si>
  <si>
    <t>区分</t>
    <rPh sb="0" eb="2">
      <t>クブン</t>
    </rPh>
    <phoneticPr fontId="6"/>
  </si>
  <si>
    <t>×</t>
    <phoneticPr fontId="6"/>
  </si>
  <si>
    <t>〇</t>
    <phoneticPr fontId="6"/>
  </si>
  <si>
    <t>◎</t>
    <phoneticPr fontId="6"/>
  </si>
  <si>
    <t>△</t>
    <phoneticPr fontId="6"/>
  </si>
  <si>
    <t>合計</t>
    <rPh sb="0" eb="2">
      <t>ゴウケイ</t>
    </rPh>
    <phoneticPr fontId="6"/>
  </si>
  <si>
    <t>指導</t>
    <rPh sb="0" eb="2">
      <t>シドウ</t>
    </rPh>
    <phoneticPr fontId="6"/>
  </si>
  <si>
    <t>AorS</t>
    <phoneticPr fontId="6"/>
  </si>
  <si>
    <t>ASorSM</t>
    <phoneticPr fontId="6"/>
  </si>
  <si>
    <t>ASMiorSMT</t>
    <phoneticPr fontId="6"/>
  </si>
  <si>
    <t>ASMT</t>
    <phoneticPr fontId="6"/>
  </si>
  <si>
    <t>SorM</t>
    <phoneticPr fontId="6"/>
  </si>
  <si>
    <t>SM</t>
    <phoneticPr fontId="6"/>
  </si>
  <si>
    <t>MT</t>
    <phoneticPr fontId="6"/>
  </si>
  <si>
    <t>SMT</t>
    <phoneticPr fontId="6"/>
  </si>
  <si>
    <t>◎合計</t>
    <rPh sb="1" eb="3">
      <t>ゴウケイ</t>
    </rPh>
    <phoneticPr fontId="6"/>
  </si>
  <si>
    <t>〇合計</t>
    <rPh sb="1" eb="3">
      <t>ゴウケイ</t>
    </rPh>
    <phoneticPr fontId="6"/>
  </si>
  <si>
    <t>基準</t>
    <rPh sb="0" eb="2">
      <t>キジュン</t>
    </rPh>
    <phoneticPr fontId="6"/>
  </si>
  <si>
    <t>任せられ、成績が向上できる（成績向上率90%以上)</t>
    <rPh sb="0" eb="1">
      <t>マカ</t>
    </rPh>
    <rPh sb="5" eb="7">
      <t>セイセキ</t>
    </rPh>
    <rPh sb="8" eb="10">
      <t>コウジョウ</t>
    </rPh>
    <rPh sb="14" eb="16">
      <t>セイセキ</t>
    </rPh>
    <rPh sb="16" eb="18">
      <t>コウジョウ</t>
    </rPh>
    <rPh sb="18" eb="19">
      <t>リツ</t>
    </rPh>
    <rPh sb="22" eb="24">
      <t>イジョウ</t>
    </rPh>
    <phoneticPr fontId="6"/>
  </si>
  <si>
    <t>任せられ、成績が向上できる（成績向上率60%以上)</t>
    <rPh sb="0" eb="1">
      <t>マカ</t>
    </rPh>
    <rPh sb="5" eb="7">
      <t>セイセキ</t>
    </rPh>
    <rPh sb="8" eb="10">
      <t>コウジョウ</t>
    </rPh>
    <rPh sb="14" eb="16">
      <t>セイセキ</t>
    </rPh>
    <rPh sb="16" eb="18">
      <t>コウジョウ</t>
    </rPh>
    <rPh sb="18" eb="19">
      <t>リツ</t>
    </rPh>
    <rPh sb="22" eb="24">
      <t>イジョウ</t>
    </rPh>
    <phoneticPr fontId="6"/>
  </si>
  <si>
    <t>特定の生徒、代講のみ</t>
    <rPh sb="0" eb="2">
      <t>トクテイ</t>
    </rPh>
    <rPh sb="3" eb="5">
      <t>セイト</t>
    </rPh>
    <rPh sb="6" eb="8">
      <t>ダイコウ</t>
    </rPh>
    <phoneticPr fontId="6"/>
  </si>
  <si>
    <t>指導不可</t>
    <rPh sb="0" eb="2">
      <t>シドウ</t>
    </rPh>
    <rPh sb="2" eb="4">
      <t>フカ</t>
    </rPh>
    <phoneticPr fontId="6"/>
  </si>
  <si>
    <t>堀越</t>
    <rPh sb="0" eb="2">
      <t>ホリコシ</t>
    </rPh>
    <phoneticPr fontId="6"/>
  </si>
  <si>
    <t>面談</t>
    <rPh sb="0" eb="2">
      <t>メンダン</t>
    </rPh>
    <phoneticPr fontId="6"/>
  </si>
  <si>
    <t>中村</t>
    <rPh sb="0" eb="2">
      <t>ナカムラ</t>
    </rPh>
    <phoneticPr fontId="6"/>
  </si>
  <si>
    <t>15～17時プリンター修理</t>
    <rPh sb="5" eb="6">
      <t>ジ</t>
    </rPh>
    <rPh sb="11" eb="13">
      <t>シュウリ</t>
    </rPh>
    <phoneticPr fontId="6"/>
  </si>
  <si>
    <t>堀越</t>
    <rPh sb="0" eb="2">
      <t>ホリコシ</t>
    </rPh>
    <phoneticPr fontId="6"/>
  </si>
  <si>
    <t>面談</t>
    <rPh sb="0" eb="2">
      <t>メンダン</t>
    </rPh>
    <phoneticPr fontId="6"/>
  </si>
  <si>
    <t>=</t>
    <phoneticPr fontId="6"/>
  </si>
  <si>
    <t>小林</t>
    <rPh sb="0" eb="2">
      <t>コバヤシ</t>
    </rPh>
    <phoneticPr fontId="6"/>
  </si>
  <si>
    <t>面接</t>
    <rPh sb="0" eb="2">
      <t>メンセツ</t>
    </rPh>
    <phoneticPr fontId="6"/>
  </si>
  <si>
    <t>坂庭</t>
    <rPh sb="0" eb="2">
      <t>サカニワ</t>
    </rPh>
    <phoneticPr fontId="6"/>
  </si>
  <si>
    <t>数学</t>
    <rPh sb="0" eb="2">
      <t>スウガク</t>
    </rPh>
    <phoneticPr fontId="6"/>
  </si>
  <si>
    <t>高1</t>
    <rPh sb="0" eb="1">
      <t>コウ</t>
    </rPh>
    <phoneticPr fontId="6"/>
  </si>
  <si>
    <t>T1</t>
    <phoneticPr fontId="6"/>
  </si>
  <si>
    <t>S3</t>
  </si>
  <si>
    <t>M1</t>
  </si>
  <si>
    <t>堀越　亜李恵</t>
    <rPh sb="0" eb="2">
      <t>ホリコシ</t>
    </rPh>
    <rPh sb="3" eb="6">
      <t>アリメグミ</t>
    </rPh>
    <phoneticPr fontId="6"/>
  </si>
  <si>
    <t>高1</t>
    <rPh sb="0" eb="1">
      <t>コウ</t>
    </rPh>
    <phoneticPr fontId="6"/>
  </si>
  <si>
    <t>大学受験</t>
    <rPh sb="0" eb="2">
      <t>ダイガク</t>
    </rPh>
    <rPh sb="2" eb="4">
      <t>ジュケン</t>
    </rPh>
    <phoneticPr fontId="6"/>
  </si>
  <si>
    <t>T5</t>
    <phoneticPr fontId="6"/>
  </si>
  <si>
    <t>堀越</t>
    <rPh sb="0" eb="2">
      <t>ホリコシ</t>
    </rPh>
    <phoneticPr fontId="6"/>
  </si>
  <si>
    <t>数学</t>
    <rPh sb="0" eb="2">
      <t>スウガク</t>
    </rPh>
    <phoneticPr fontId="6"/>
  </si>
  <si>
    <t>中村</t>
    <rPh sb="0" eb="2">
      <t>ナカムラ</t>
    </rPh>
    <phoneticPr fontId="6"/>
  </si>
  <si>
    <t>内野ホームテック</t>
    <rPh sb="0" eb="2">
      <t>ウチノ</t>
    </rPh>
    <phoneticPr fontId="6"/>
  </si>
  <si>
    <t>鎌田</t>
    <rPh sb="0" eb="2">
      <t>カマタ</t>
    </rPh>
    <phoneticPr fontId="6"/>
  </si>
  <si>
    <t>面接</t>
    <rPh sb="0" eb="2">
      <t>メンセツ</t>
    </rPh>
    <phoneticPr fontId="6"/>
  </si>
  <si>
    <t>浜野</t>
    <rPh sb="0" eb="2">
      <t>ハマノ</t>
    </rPh>
    <phoneticPr fontId="6"/>
  </si>
  <si>
    <t>高2</t>
    <phoneticPr fontId="6"/>
  </si>
  <si>
    <t>中2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</si>
</sst>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¥&quot;#,##0;[Red]&quot;¥&quot;\-#,##0"/>
    <numFmt numFmtId="176" formatCode="0.0_ ;[Red]\-0.0\ "/>
    <numFmt numFmtId="177" formatCode="0_ ;[Red]\-0\ "/>
    <numFmt numFmtId="178" formatCode="m/d;@"/>
    <numFmt numFmtId="179" formatCode="0_);[Red]\(0\)"/>
    <numFmt numFmtId="180" formatCode="0.0_ "/>
    <numFmt numFmtId="181" formatCode="0.00_ "/>
    <numFmt numFmtId="182" formatCode="yyyy&quot;年&quot;m&quot;月&quot;;@"/>
    <numFmt numFmtId="183" formatCode="0.0%"/>
    <numFmt numFmtId="184" formatCode="0;[Red]0"/>
    <numFmt numFmtId="185" formatCode="0.0_);[Red]\(0.0\)"/>
    <numFmt numFmtId="186" formatCode="m&quot;月&quot;d&quot;日&quot;;@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</fonts>
  <fills count="4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B9DD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75">
    <xf numFmtId="0" fontId="0" fillId="0" borderId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17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6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17" fillId="0" borderId="0">
      <alignment vertical="center"/>
    </xf>
    <xf numFmtId="0" fontId="18" fillId="0" borderId="0">
      <alignment vertical="center"/>
    </xf>
    <xf numFmtId="0" fontId="8" fillId="4" borderId="49" applyBorder="0">
      <alignment horizontal="center" vertical="center"/>
      <protection locked="0"/>
    </xf>
    <xf numFmtId="9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" fillId="0" borderId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2" fillId="0" borderId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2" fillId="0" borderId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1" fillId="0" borderId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1" fillId="0" borderId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1" fillId="0" borderId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1" fillId="0" borderId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1" fillId="0" borderId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1" fillId="0" borderId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</cellStyleXfs>
  <cellXfs count="1467">
    <xf numFmtId="0" fontId="0" fillId="0" borderId="0" xfId="0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/>
    <xf numFmtId="0" fontId="9" fillId="4" borderId="1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/>
    </xf>
    <xf numFmtId="0" fontId="0" fillId="8" borderId="0" xfId="0" quotePrefix="1" applyFill="1" applyAlignment="1">
      <alignment horizontal="center"/>
    </xf>
    <xf numFmtId="0" fontId="9" fillId="4" borderId="14" xfId="0" applyFont="1" applyFill="1" applyBorder="1" applyAlignment="1">
      <alignment horizontal="center" vertical="center" shrinkToFit="1"/>
    </xf>
    <xf numFmtId="179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8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11" borderId="7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11" borderId="52" xfId="0" applyFont="1" applyFill="1" applyBorder="1" applyAlignment="1">
      <alignment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13" fillId="13" borderId="61" xfId="0" applyFont="1" applyFill="1" applyBorder="1" applyAlignment="1">
      <alignment horizontal="center" vertical="center"/>
    </xf>
    <xf numFmtId="182" fontId="10" fillId="0" borderId="0" xfId="0" applyNumberFormat="1" applyFont="1" applyAlignment="1">
      <alignment horizontal="center" vertical="center"/>
    </xf>
    <xf numFmtId="182" fontId="11" fillId="3" borderId="55" xfId="0" applyNumberFormat="1" applyFont="1" applyFill="1" applyBorder="1" applyAlignment="1">
      <alignment vertical="center"/>
    </xf>
    <xf numFmtId="9" fontId="8" fillId="0" borderId="20" xfId="1" applyFont="1" applyBorder="1" applyAlignment="1">
      <alignment horizontal="center" vertical="center"/>
    </xf>
    <xf numFmtId="9" fontId="8" fillId="0" borderId="11" xfId="1" applyFont="1" applyBorder="1" applyAlignment="1">
      <alignment horizontal="center" vertical="center"/>
    </xf>
    <xf numFmtId="182" fontId="13" fillId="11" borderId="62" xfId="0" applyNumberFormat="1" applyFont="1" applyFill="1" applyBorder="1" applyAlignment="1">
      <alignment vertical="center" shrinkToFit="1"/>
    </xf>
    <xf numFmtId="182" fontId="13" fillId="11" borderId="10" xfId="0" applyNumberFormat="1" applyFont="1" applyFill="1" applyBorder="1" applyAlignment="1">
      <alignment vertical="center" shrinkToFit="1"/>
    </xf>
    <xf numFmtId="0" fontId="8" fillId="11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11" borderId="26" xfId="0" applyFont="1" applyFill="1" applyBorder="1" applyAlignment="1">
      <alignment horizontal="center" vertical="center"/>
    </xf>
    <xf numFmtId="0" fontId="8" fillId="11" borderId="27" xfId="0" applyFont="1" applyFill="1" applyBorder="1" applyAlignment="1">
      <alignment horizontal="center" vertical="center"/>
    </xf>
    <xf numFmtId="183" fontId="11" fillId="0" borderId="10" xfId="1" applyNumberFormat="1" applyFont="1" applyBorder="1" applyAlignment="1">
      <alignment horizontal="center" vertical="center"/>
    </xf>
    <xf numFmtId="0" fontId="8" fillId="10" borderId="17" xfId="0" applyFont="1" applyFill="1" applyBorder="1" applyAlignment="1">
      <alignment horizontal="center"/>
    </xf>
    <xf numFmtId="181" fontId="8" fillId="0" borderId="0" xfId="0" applyNumberFormat="1" applyFont="1" applyAlignment="1">
      <alignment horizontal="center"/>
    </xf>
    <xf numFmtId="0" fontId="0" fillId="12" borderId="0" xfId="0" applyFill="1"/>
    <xf numFmtId="0" fontId="8" fillId="0" borderId="0" xfId="7" applyFont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185" fontId="8" fillId="0" borderId="0" xfId="0" applyNumberFormat="1" applyFont="1" applyAlignment="1">
      <alignment horizontal="center"/>
    </xf>
    <xf numFmtId="0" fontId="0" fillId="5" borderId="34" xfId="0" applyFill="1" applyBorder="1" applyAlignment="1">
      <alignment horizontal="center"/>
    </xf>
    <xf numFmtId="0" fontId="9" fillId="14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shrinkToFit="1"/>
    </xf>
    <xf numFmtId="0" fontId="8" fillId="2" borderId="17" xfId="7" applyFont="1" applyFill="1" applyBorder="1" applyAlignment="1">
      <alignment horizontal="center" vertical="center"/>
    </xf>
    <xf numFmtId="0" fontId="8" fillId="0" borderId="0" xfId="7" applyFont="1">
      <alignment vertical="center"/>
    </xf>
    <xf numFmtId="0" fontId="8" fillId="0" borderId="5" xfId="7" applyFont="1" applyBorder="1" applyAlignment="1">
      <alignment horizontal="center" vertical="center"/>
    </xf>
    <xf numFmtId="0" fontId="8" fillId="0" borderId="17" xfId="7" applyFont="1" applyBorder="1" applyAlignment="1">
      <alignment horizontal="center" vertical="center"/>
    </xf>
    <xf numFmtId="0" fontId="8" fillId="0" borderId="11" xfId="7" applyFont="1" applyBorder="1" applyAlignment="1">
      <alignment horizontal="center" vertical="center"/>
    </xf>
    <xf numFmtId="0" fontId="11" fillId="2" borderId="38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15" borderId="17" xfId="0" applyFont="1" applyFill="1" applyBorder="1" applyAlignment="1">
      <alignment horizontal="center" shrinkToFit="1"/>
    </xf>
    <xf numFmtId="0" fontId="8" fillId="15" borderId="17" xfId="0" applyFont="1" applyFill="1" applyBorder="1" applyAlignment="1">
      <alignment horizontal="center" vertical="center"/>
    </xf>
    <xf numFmtId="0" fontId="8" fillId="15" borderId="15" xfId="0" applyFont="1" applyFill="1" applyBorder="1" applyAlignment="1">
      <alignment horizontal="center" vertical="center" shrinkToFit="1"/>
    </xf>
    <xf numFmtId="0" fontId="8" fillId="15" borderId="17" xfId="7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9" fillId="16" borderId="13" xfId="0" applyFont="1" applyFill="1" applyBorder="1" applyAlignment="1">
      <alignment horizontal="center" vertical="center"/>
    </xf>
    <xf numFmtId="0" fontId="8" fillId="17" borderId="17" xfId="7" applyFont="1" applyFill="1" applyBorder="1" applyAlignment="1">
      <alignment horizontal="center" vertical="center"/>
    </xf>
    <xf numFmtId="0" fontId="9" fillId="15" borderId="13" xfId="0" applyFont="1" applyFill="1" applyBorder="1" applyAlignment="1">
      <alignment horizontal="center" vertical="center" shrinkToFit="1"/>
    </xf>
    <xf numFmtId="0" fontId="8" fillId="18" borderId="17" xfId="7" applyFont="1" applyFill="1" applyBorder="1" applyAlignment="1">
      <alignment horizontal="center" vertical="center"/>
    </xf>
    <xf numFmtId="0" fontId="9" fillId="15" borderId="13" xfId="0" applyFont="1" applyFill="1" applyBorder="1" applyAlignment="1">
      <alignment horizontal="center" vertical="center"/>
    </xf>
    <xf numFmtId="0" fontId="8" fillId="18" borderId="0" xfId="0" applyFont="1" applyFill="1"/>
    <xf numFmtId="0" fontId="0" fillId="0" borderId="17" xfId="0" applyBorder="1"/>
    <xf numFmtId="2" fontId="8" fillId="0" borderId="0" xfId="0" applyNumberFormat="1" applyFont="1" applyAlignment="1">
      <alignment horizontal="center"/>
    </xf>
    <xf numFmtId="56" fontId="0" fillId="0" borderId="0" xfId="0" applyNumberFormat="1"/>
    <xf numFmtId="0" fontId="8" fillId="21" borderId="17" xfId="0" applyFont="1" applyFill="1" applyBorder="1" applyAlignment="1">
      <alignment horizontal="center" shrinkToFit="1"/>
    </xf>
    <xf numFmtId="0" fontId="8" fillId="21" borderId="17" xfId="0" applyFont="1" applyFill="1" applyBorder="1" applyAlignment="1">
      <alignment horizontal="center" vertical="center"/>
    </xf>
    <xf numFmtId="0" fontId="8" fillId="21" borderId="15" xfId="0" applyFont="1" applyFill="1" applyBorder="1" applyAlignment="1">
      <alignment horizontal="center" vertical="center" shrinkToFit="1"/>
    </xf>
    <xf numFmtId="0" fontId="13" fillId="21" borderId="0" xfId="0" applyFont="1" applyFill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0" fontId="8" fillId="21" borderId="5" xfId="0" applyFont="1" applyFill="1" applyBorder="1" applyAlignment="1">
      <alignment horizontal="center" shrinkToFit="1"/>
    </xf>
    <xf numFmtId="0" fontId="8" fillId="21" borderId="51" xfId="0" applyFont="1" applyFill="1" applyBorder="1" applyAlignment="1">
      <alignment horizontal="center" vertical="center" shrinkToFit="1"/>
    </xf>
    <xf numFmtId="55" fontId="0" fillId="0" borderId="0" xfId="0" applyNumberFormat="1"/>
    <xf numFmtId="0" fontId="9" fillId="15" borderId="17" xfId="0" applyFont="1" applyFill="1" applyBorder="1" applyAlignment="1">
      <alignment horizontal="center" vertical="center" shrinkToFit="1"/>
    </xf>
    <xf numFmtId="0" fontId="9" fillId="15" borderId="17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 shrinkToFit="1"/>
    </xf>
    <xf numFmtId="0" fontId="9" fillId="15" borderId="38" xfId="0" applyFont="1" applyFill="1" applyBorder="1" applyAlignment="1">
      <alignment horizontal="center" vertical="center"/>
    </xf>
    <xf numFmtId="0" fontId="9" fillId="16" borderId="38" xfId="0" applyFont="1" applyFill="1" applyBorder="1" applyAlignment="1">
      <alignment horizontal="center" vertical="center"/>
    </xf>
    <xf numFmtId="0" fontId="8" fillId="0" borderId="34" xfId="0" applyFont="1" applyBorder="1"/>
    <xf numFmtId="0" fontId="8" fillId="0" borderId="46" xfId="0" applyFont="1" applyBorder="1"/>
    <xf numFmtId="0" fontId="8" fillId="21" borderId="0" xfId="0" applyFont="1" applyFill="1" applyAlignment="1">
      <alignment horizontal="center" vertical="center"/>
    </xf>
    <xf numFmtId="0" fontId="8" fillId="21" borderId="0" xfId="0" applyFont="1" applyFill="1" applyAlignment="1">
      <alignment horizontal="center"/>
    </xf>
    <xf numFmtId="0" fontId="8" fillId="27" borderId="17" xfId="0" applyFont="1" applyFill="1" applyBorder="1" applyAlignment="1">
      <alignment horizontal="center" vertical="center"/>
    </xf>
    <xf numFmtId="0" fontId="8" fillId="28" borderId="17" xfId="0" applyFont="1" applyFill="1" applyBorder="1" applyAlignment="1">
      <alignment horizontal="center" shrinkToFit="1"/>
    </xf>
    <xf numFmtId="0" fontId="8" fillId="21" borderId="41" xfId="0" applyFont="1" applyFill="1" applyBorder="1" applyAlignment="1">
      <alignment horizontal="center" vertical="center" shrinkToFit="1"/>
    </xf>
    <xf numFmtId="0" fontId="8" fillId="21" borderId="9" xfId="0" applyFont="1" applyFill="1" applyBorder="1" applyAlignment="1">
      <alignment horizontal="center" vertical="center"/>
    </xf>
    <xf numFmtId="0" fontId="8" fillId="21" borderId="61" xfId="0" applyFont="1" applyFill="1" applyBorder="1" applyAlignment="1">
      <alignment vertical="center"/>
    </xf>
    <xf numFmtId="0" fontId="0" fillId="21" borderId="57" xfId="0" applyFill="1" applyBorder="1"/>
    <xf numFmtId="0" fontId="8" fillId="28" borderId="17" xfId="7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21" borderId="5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21" borderId="18" xfId="0" applyFont="1" applyFill="1" applyBorder="1" applyAlignment="1">
      <alignment horizontal="center" vertical="center" shrinkToFit="1"/>
    </xf>
    <xf numFmtId="0" fontId="8" fillId="21" borderId="17" xfId="0" applyFont="1" applyFill="1" applyBorder="1" applyAlignment="1">
      <alignment horizontal="center" vertical="center" shrinkToFit="1"/>
    </xf>
    <xf numFmtId="20" fontId="8" fillId="15" borderId="14" xfId="0" applyNumberFormat="1" applyFont="1" applyFill="1" applyBorder="1" applyAlignment="1">
      <alignment horizontal="center" vertical="center" shrinkToFit="1"/>
    </xf>
    <xf numFmtId="20" fontId="8" fillId="21" borderId="18" xfId="0" applyNumberFormat="1" applyFont="1" applyFill="1" applyBorder="1" applyAlignment="1">
      <alignment horizontal="center" vertical="center" shrinkToFit="1"/>
    </xf>
    <xf numFmtId="20" fontId="8" fillId="21" borderId="17" xfId="0" applyNumberFormat="1" applyFont="1" applyFill="1" applyBorder="1" applyAlignment="1">
      <alignment horizontal="center" vertical="center" shrinkToFit="1"/>
    </xf>
    <xf numFmtId="20" fontId="8" fillId="28" borderId="18" xfId="0" applyNumberFormat="1" applyFont="1" applyFill="1" applyBorder="1" applyAlignment="1">
      <alignment horizontal="center" vertical="center" shrinkToFit="1"/>
    </xf>
    <xf numFmtId="20" fontId="8" fillId="28" borderId="17" xfId="0" applyNumberFormat="1" applyFont="1" applyFill="1" applyBorder="1" applyAlignment="1">
      <alignment horizontal="center" vertical="center" shrinkToFit="1"/>
    </xf>
    <xf numFmtId="0" fontId="8" fillId="28" borderId="41" xfId="0" applyFont="1" applyFill="1" applyBorder="1" applyAlignment="1">
      <alignment horizontal="center" vertical="center" shrinkToFit="1"/>
    </xf>
    <xf numFmtId="20" fontId="8" fillId="15" borderId="18" xfId="0" applyNumberFormat="1" applyFont="1" applyFill="1" applyBorder="1" applyAlignment="1">
      <alignment horizontal="center" vertical="center"/>
    </xf>
    <xf numFmtId="20" fontId="8" fillId="15" borderId="17" xfId="0" applyNumberFormat="1" applyFont="1" applyFill="1" applyBorder="1" applyAlignment="1">
      <alignment horizontal="center" vertical="center"/>
    </xf>
    <xf numFmtId="0" fontId="8" fillId="21" borderId="40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/>
    </xf>
    <xf numFmtId="20" fontId="0" fillId="16" borderId="17" xfId="0" applyNumberFormat="1" applyFill="1" applyBorder="1" applyAlignment="1">
      <alignment horizontal="center"/>
    </xf>
    <xf numFmtId="0" fontId="12" fillId="16" borderId="17" xfId="0" applyFont="1" applyFill="1" applyBorder="1" applyAlignment="1">
      <alignment horizontal="center" vertical="center"/>
    </xf>
    <xf numFmtId="178" fontId="8" fillId="16" borderId="17" xfId="0" applyNumberFormat="1" applyFont="1" applyFill="1" applyBorder="1" applyAlignment="1">
      <alignment horizontal="center" vertical="center"/>
    </xf>
    <xf numFmtId="178" fontId="8" fillId="4" borderId="17" xfId="0" applyNumberFormat="1" applyFont="1" applyFill="1" applyBorder="1" applyAlignment="1">
      <alignment horizontal="center" vertical="center"/>
    </xf>
    <xf numFmtId="0" fontId="13" fillId="0" borderId="0" xfId="0" applyFont="1"/>
    <xf numFmtId="0" fontId="9" fillId="13" borderId="69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13" fillId="4" borderId="73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3" fillId="23" borderId="7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1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3" fillId="4" borderId="17" xfId="0" applyFont="1" applyFill="1" applyBorder="1" applyAlignment="1">
      <alignment horizontal="center" vertical="center"/>
    </xf>
    <xf numFmtId="0" fontId="13" fillId="23" borderId="17" xfId="0" applyFont="1" applyFill="1" applyBorder="1" applyAlignment="1">
      <alignment horizontal="center" vertical="center"/>
    </xf>
    <xf numFmtId="20" fontId="8" fillId="21" borderId="57" xfId="8" applyNumberFormat="1" applyFont="1" applyFill="1" applyBorder="1" applyAlignment="1">
      <alignment vertical="center" wrapText="1"/>
    </xf>
    <xf numFmtId="20" fontId="8" fillId="21" borderId="58" xfId="8" applyNumberFormat="1" applyFont="1" applyFill="1" applyBorder="1" applyAlignment="1">
      <alignment vertical="center" wrapText="1"/>
    </xf>
    <xf numFmtId="20" fontId="8" fillId="0" borderId="57" xfId="8" applyNumberFormat="1" applyFont="1" applyBorder="1" applyAlignment="1">
      <alignment vertical="center"/>
    </xf>
    <xf numFmtId="20" fontId="8" fillId="0" borderId="58" xfId="8" applyNumberFormat="1" applyFont="1" applyBorder="1" applyAlignment="1">
      <alignment vertical="center"/>
    </xf>
    <xf numFmtId="20" fontId="8" fillId="0" borderId="39" xfId="8" applyNumberFormat="1" applyFont="1" applyBorder="1" applyAlignment="1">
      <alignment vertical="center"/>
    </xf>
    <xf numFmtId="20" fontId="8" fillId="21" borderId="39" xfId="8" applyNumberFormat="1" applyFont="1" applyFill="1" applyBorder="1" applyAlignment="1">
      <alignment vertical="center" wrapText="1"/>
    </xf>
    <xf numFmtId="20" fontId="8" fillId="0" borderId="39" xfId="8" applyNumberFormat="1" applyFont="1" applyBorder="1" applyAlignment="1">
      <alignment horizontal="center" vertical="center"/>
    </xf>
    <xf numFmtId="20" fontId="8" fillId="21" borderId="70" xfId="8" applyNumberFormat="1" applyFont="1" applyFill="1" applyBorder="1" applyAlignment="1">
      <alignment vertical="center" wrapText="1"/>
    </xf>
    <xf numFmtId="20" fontId="8" fillId="21" borderId="75" xfId="8" applyNumberFormat="1" applyFont="1" applyFill="1" applyBorder="1" applyAlignment="1">
      <alignment vertical="center" wrapText="1"/>
    </xf>
    <xf numFmtId="0" fontId="8" fillId="22" borderId="17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 shrinkToFit="1"/>
    </xf>
    <xf numFmtId="0" fontId="9" fillId="24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9" fillId="13" borderId="17" xfId="0" applyFont="1" applyFill="1" applyBorder="1" applyAlignment="1">
      <alignment vertical="center"/>
    </xf>
    <xf numFmtId="0" fontId="9" fillId="13" borderId="17" xfId="0" applyFont="1" applyFill="1" applyBorder="1" applyAlignment="1">
      <alignment vertical="center" shrinkToFit="1"/>
    </xf>
    <xf numFmtId="0" fontId="9" fillId="4" borderId="17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20" fontId="8" fillId="0" borderId="52" xfId="8" applyNumberFormat="1" applyFont="1" applyBorder="1" applyAlignment="1">
      <alignment vertical="center"/>
    </xf>
    <xf numFmtId="20" fontId="8" fillId="0" borderId="81" xfId="8" applyNumberFormat="1" applyFont="1" applyBorder="1" applyAlignment="1">
      <alignment vertical="center"/>
    </xf>
    <xf numFmtId="20" fontId="8" fillId="15" borderId="18" xfId="0" applyNumberFormat="1" applyFont="1" applyFill="1" applyBorder="1" applyAlignment="1">
      <alignment horizontal="center" vertical="center" shrinkToFit="1"/>
    </xf>
    <xf numFmtId="20" fontId="8" fillId="15" borderId="17" xfId="0" applyNumberFormat="1" applyFont="1" applyFill="1" applyBorder="1" applyAlignment="1">
      <alignment horizontal="center" vertical="center" shrinkToFit="1"/>
    </xf>
    <xf numFmtId="0" fontId="8" fillId="15" borderId="41" xfId="0" applyFont="1" applyFill="1" applyBorder="1" applyAlignment="1">
      <alignment horizontal="center" vertical="center" shrinkToFit="1"/>
    </xf>
    <xf numFmtId="20" fontId="8" fillId="15" borderId="63" xfId="0" applyNumberFormat="1" applyFont="1" applyFill="1" applyBorder="1" applyAlignment="1">
      <alignment horizontal="center" vertical="center" shrinkToFit="1"/>
    </xf>
    <xf numFmtId="0" fontId="8" fillId="16" borderId="4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4" fillId="12" borderId="49" xfId="0" applyFont="1" applyFill="1" applyBorder="1" applyAlignment="1">
      <alignment horizontal="center" vertical="center"/>
    </xf>
    <xf numFmtId="0" fontId="24" fillId="12" borderId="70" xfId="0" applyFont="1" applyFill="1" applyBorder="1" applyAlignment="1">
      <alignment horizontal="center" vertical="center"/>
    </xf>
    <xf numFmtId="0" fontId="24" fillId="12" borderId="50" xfId="0" applyFont="1" applyFill="1" applyBorder="1" applyAlignment="1">
      <alignment horizontal="center" vertical="center"/>
    </xf>
    <xf numFmtId="56" fontId="21" fillId="20" borderId="49" xfId="0" applyNumberFormat="1" applyFont="1" applyFill="1" applyBorder="1" applyAlignment="1">
      <alignment horizontal="center" vertical="center" shrinkToFit="1"/>
    </xf>
    <xf numFmtId="56" fontId="21" fillId="20" borderId="51" xfId="0" applyNumberFormat="1" applyFont="1" applyFill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12" borderId="47" xfId="0" applyFont="1" applyFill="1" applyBorder="1" applyAlignment="1">
      <alignment horizontal="center" vertical="center"/>
    </xf>
    <xf numFmtId="0" fontId="24" fillId="12" borderId="55" xfId="0" applyFont="1" applyFill="1" applyBorder="1" applyAlignment="1">
      <alignment horizontal="center" vertical="center"/>
    </xf>
    <xf numFmtId="0" fontId="24" fillId="12" borderId="48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56" fontId="21" fillId="20" borderId="20" xfId="0" applyNumberFormat="1" applyFont="1" applyFill="1" applyBorder="1" applyAlignment="1">
      <alignment horizontal="center" vertical="center"/>
    </xf>
    <xf numFmtId="56" fontId="21" fillId="5" borderId="2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178" fontId="22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56" fontId="21" fillId="0" borderId="0" xfId="0" applyNumberFormat="1" applyFont="1" applyAlignment="1">
      <alignment horizontal="center" vertical="center"/>
    </xf>
    <xf numFmtId="0" fontId="24" fillId="3" borderId="5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56" fontId="24" fillId="21" borderId="0" xfId="0" applyNumberFormat="1" applyFont="1" applyFill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6" fillId="21" borderId="0" xfId="0" applyFont="1" applyFill="1" applyAlignment="1">
      <alignment vertical="center"/>
    </xf>
    <xf numFmtId="0" fontId="24" fillId="21" borderId="0" xfId="0" applyFont="1" applyFill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21" borderId="0" xfId="0" applyFont="1" applyFill="1" applyAlignment="1">
      <alignment vertical="center"/>
    </xf>
    <xf numFmtId="0" fontId="24" fillId="0" borderId="6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21" borderId="34" xfId="0" applyFont="1" applyFill="1" applyBorder="1" applyAlignment="1">
      <alignment vertical="center"/>
    </xf>
    <xf numFmtId="0" fontId="24" fillId="11" borderId="52" xfId="0" applyFont="1" applyFill="1" applyBorder="1" applyAlignment="1">
      <alignment vertical="center"/>
    </xf>
    <xf numFmtId="0" fontId="24" fillId="4" borderId="10" xfId="0" applyFont="1" applyFill="1" applyBorder="1" applyAlignment="1">
      <alignment horizontal="center" vertical="center"/>
    </xf>
    <xf numFmtId="0" fontId="24" fillId="3" borderId="60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55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24" fillId="27" borderId="1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12" borderId="0" xfId="0" applyFont="1" applyFill="1"/>
    <xf numFmtId="0" fontId="29" fillId="12" borderId="0" xfId="0" applyFont="1" applyFill="1" applyAlignment="1">
      <alignment horizontal="center" vertical="center"/>
    </xf>
    <xf numFmtId="0" fontId="29" fillId="12" borderId="0" xfId="0" applyFont="1" applyFill="1" applyAlignment="1">
      <alignment vertical="center"/>
    </xf>
    <xf numFmtId="49" fontId="29" fillId="12" borderId="0" xfId="0" applyNumberFormat="1" applyFont="1" applyFill="1" applyAlignment="1">
      <alignment horizontal="center" vertical="center"/>
    </xf>
    <xf numFmtId="0" fontId="29" fillId="12" borderId="0" xfId="0" applyFont="1" applyFill="1" applyAlignment="1">
      <alignment horizontal="center"/>
    </xf>
    <xf numFmtId="0" fontId="29" fillId="12" borderId="0" xfId="0" applyFont="1" applyFill="1" applyAlignment="1">
      <alignment horizontal="center" vertical="center" shrinkToFit="1"/>
    </xf>
    <xf numFmtId="0" fontId="29" fillId="0" borderId="0" xfId="0" applyFont="1"/>
    <xf numFmtId="0" fontId="29" fillId="2" borderId="1" xfId="0" applyFont="1" applyFill="1" applyBorder="1" applyAlignment="1">
      <alignment horizontal="center" vertical="center"/>
    </xf>
    <xf numFmtId="0" fontId="29" fillId="19" borderId="2" xfId="0" applyFont="1" applyFill="1" applyBorder="1" applyAlignment="1">
      <alignment horizontal="center" vertical="center" shrinkToFit="1"/>
    </xf>
    <xf numFmtId="0" fontId="31" fillId="17" borderId="8" xfId="0" applyFont="1" applyFill="1" applyBorder="1" applyAlignment="1">
      <alignment horizontal="center" vertical="center"/>
    </xf>
    <xf numFmtId="0" fontId="31" fillId="19" borderId="8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/>
    </xf>
    <xf numFmtId="0" fontId="31" fillId="20" borderId="8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18" borderId="9" xfId="0" applyFont="1" applyFill="1" applyBorder="1" applyAlignment="1">
      <alignment horizontal="center" vertical="center"/>
    </xf>
    <xf numFmtId="0" fontId="29" fillId="9" borderId="2" xfId="0" applyFont="1" applyFill="1" applyBorder="1" applyAlignment="1">
      <alignment vertical="center"/>
    </xf>
    <xf numFmtId="0" fontId="31" fillId="11" borderId="1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10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4" fillId="12" borderId="0" xfId="0" applyFont="1" applyFill="1" applyAlignment="1">
      <alignment vertical="center"/>
    </xf>
    <xf numFmtId="0" fontId="34" fillId="0" borderId="2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shrinkToFit="1"/>
    </xf>
    <xf numFmtId="0" fontId="32" fillId="0" borderId="61" xfId="0" applyFont="1" applyBorder="1" applyAlignment="1">
      <alignment horizontal="center" vertical="center"/>
    </xf>
    <xf numFmtId="177" fontId="32" fillId="0" borderId="22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177" fontId="36" fillId="0" borderId="2" xfId="0" applyNumberFormat="1" applyFont="1" applyBorder="1" applyAlignment="1">
      <alignment horizontal="center" vertical="center"/>
    </xf>
    <xf numFmtId="177" fontId="33" fillId="12" borderId="0" xfId="0" applyNumberFormat="1" applyFont="1" applyFill="1" applyAlignment="1">
      <alignment vertical="center"/>
    </xf>
    <xf numFmtId="0" fontId="31" fillId="12" borderId="0" xfId="0" applyFont="1" applyFill="1" applyAlignment="1">
      <alignment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4" fillId="12" borderId="0" xfId="0" applyFont="1" applyFill="1" applyAlignment="1">
      <alignment horizontal="center" vertical="center"/>
    </xf>
    <xf numFmtId="0" fontId="33" fillId="12" borderId="0" xfId="0" applyFont="1" applyFill="1" applyAlignment="1">
      <alignment horizontal="center" vertical="center"/>
    </xf>
    <xf numFmtId="177" fontId="33" fillId="12" borderId="0" xfId="0" applyNumberFormat="1" applyFont="1" applyFill="1" applyAlignment="1">
      <alignment horizontal="center" vertical="center" shrinkToFit="1"/>
    </xf>
    <xf numFmtId="0" fontId="32" fillId="12" borderId="0" xfId="0" applyFont="1" applyFill="1" applyAlignment="1">
      <alignment horizontal="center" vertical="center"/>
    </xf>
    <xf numFmtId="176" fontId="32" fillId="12" borderId="0" xfId="0" applyNumberFormat="1" applyFont="1" applyFill="1" applyAlignment="1">
      <alignment horizontal="center" vertical="center"/>
    </xf>
    <xf numFmtId="177" fontId="32" fillId="12" borderId="0" xfId="0" applyNumberFormat="1" applyFont="1" applyFill="1" applyAlignment="1">
      <alignment horizontal="center" vertical="center"/>
    </xf>
    <xf numFmtId="0" fontId="32" fillId="12" borderId="0" xfId="0" applyFont="1" applyFill="1" applyAlignment="1">
      <alignment horizontal="center" vertical="center" wrapText="1"/>
    </xf>
    <xf numFmtId="0" fontId="31" fillId="12" borderId="0" xfId="0" applyFont="1" applyFill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7" xfId="0" applyFont="1" applyBorder="1" applyAlignment="1">
      <alignment horizontal="center" vertical="center"/>
    </xf>
    <xf numFmtId="0" fontId="38" fillId="0" borderId="29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8" fillId="0" borderId="30" xfId="0" applyFont="1" applyBorder="1" applyAlignment="1">
      <alignment horizontal="center" vertical="center"/>
    </xf>
    <xf numFmtId="0" fontId="29" fillId="0" borderId="2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5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32" fillId="3" borderId="53" xfId="0" applyFont="1" applyFill="1" applyBorder="1" applyAlignment="1">
      <alignment horizontal="center" vertical="center" shrinkToFit="1"/>
    </xf>
    <xf numFmtId="176" fontId="32" fillId="3" borderId="5" xfId="0" applyNumberFormat="1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177" fontId="32" fillId="12" borderId="0" xfId="0" applyNumberFormat="1" applyFont="1" applyFill="1" applyAlignment="1">
      <alignment vertical="center"/>
    </xf>
    <xf numFmtId="0" fontId="31" fillId="2" borderId="24" xfId="0" applyFont="1" applyFill="1" applyBorder="1" applyAlignment="1">
      <alignment horizontal="center" vertical="center"/>
    </xf>
    <xf numFmtId="0" fontId="29" fillId="2" borderId="37" xfId="0" applyFont="1" applyFill="1" applyBorder="1"/>
    <xf numFmtId="0" fontId="29" fillId="3" borderId="22" xfId="0" applyFont="1" applyFill="1" applyBorder="1"/>
    <xf numFmtId="0" fontId="29" fillId="10" borderId="31" xfId="0" applyFont="1" applyFill="1" applyBorder="1"/>
    <xf numFmtId="0" fontId="39" fillId="2" borderId="7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49" fontId="29" fillId="3" borderId="8" xfId="0" applyNumberFormat="1" applyFont="1" applyFill="1" applyBorder="1" applyAlignment="1">
      <alignment horizontal="center" vertical="center" wrapText="1"/>
    </xf>
    <xf numFmtId="49" fontId="29" fillId="3" borderId="39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40" fillId="12" borderId="0" xfId="0" applyFont="1" applyFill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/>
    </xf>
    <xf numFmtId="177" fontId="30" fillId="0" borderId="12" xfId="0" applyNumberFormat="1" applyFont="1" applyBorder="1" applyAlignment="1">
      <alignment horizontal="center" vertical="center" wrapText="1"/>
    </xf>
    <xf numFmtId="0" fontId="37" fillId="12" borderId="0" xfId="0" applyFont="1" applyFill="1" applyAlignment="1">
      <alignment vertical="center" wrapText="1"/>
    </xf>
    <xf numFmtId="0" fontId="37" fillId="12" borderId="0" xfId="0" applyFont="1" applyFill="1" applyAlignment="1">
      <alignment vertical="center"/>
    </xf>
    <xf numFmtId="0" fontId="32" fillId="10" borderId="2" xfId="0" applyFont="1" applyFill="1" applyBorder="1" applyAlignment="1">
      <alignment horizontal="center" vertical="center"/>
    </xf>
    <xf numFmtId="0" fontId="41" fillId="3" borderId="61" xfId="0" applyFont="1" applyFill="1" applyBorder="1" applyAlignment="1">
      <alignment horizontal="center" vertical="center"/>
    </xf>
    <xf numFmtId="0" fontId="41" fillId="10" borderId="8" xfId="0" applyFont="1" applyFill="1" applyBorder="1" applyAlignment="1">
      <alignment horizontal="center" vertical="center"/>
    </xf>
    <xf numFmtId="0" fontId="41" fillId="3" borderId="39" xfId="0" applyFont="1" applyFill="1" applyBorder="1" applyAlignment="1">
      <alignment horizontal="center" vertical="center"/>
    </xf>
    <xf numFmtId="0" fontId="41" fillId="10" borderId="39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2" fillId="12" borderId="0" xfId="0" applyFont="1" applyFill="1" applyAlignment="1">
      <alignment vertical="center"/>
    </xf>
    <xf numFmtId="0" fontId="40" fillId="12" borderId="0" xfId="0" applyFont="1" applyFill="1" applyAlignment="1">
      <alignment vertical="center"/>
    </xf>
    <xf numFmtId="0" fontId="35" fillId="12" borderId="0" xfId="0" applyFont="1" applyFill="1" applyAlignment="1">
      <alignment horizontal="center" vertical="center"/>
    </xf>
    <xf numFmtId="0" fontId="33" fillId="12" borderId="0" xfId="0" applyFont="1" applyFill="1" applyAlignment="1">
      <alignment horizontal="center" vertical="center" shrinkToFit="1"/>
    </xf>
    <xf numFmtId="0" fontId="31" fillId="0" borderId="0" xfId="0" applyFont="1"/>
    <xf numFmtId="0" fontId="29" fillId="0" borderId="16" xfId="0" applyFont="1" applyBorder="1" applyAlignment="1">
      <alignment horizontal="center"/>
    </xf>
    <xf numFmtId="6" fontId="29" fillId="0" borderId="0" xfId="3" applyFont="1" applyAlignment="1">
      <alignment horizontal="center" vertical="center"/>
    </xf>
    <xf numFmtId="0" fontId="42" fillId="5" borderId="37" xfId="0" applyFont="1" applyFill="1" applyBorder="1" applyAlignment="1">
      <alignment vertical="center" wrapText="1"/>
    </xf>
    <xf numFmtId="0" fontId="38" fillId="2" borderId="20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/>
    </xf>
    <xf numFmtId="0" fontId="36" fillId="5" borderId="2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18" borderId="21" xfId="0" applyFont="1" applyFill="1" applyBorder="1" applyAlignment="1">
      <alignment horizontal="center" vertical="center" wrapText="1"/>
    </xf>
    <xf numFmtId="0" fontId="32" fillId="15" borderId="71" xfId="0" applyFont="1" applyFill="1" applyBorder="1" applyAlignment="1">
      <alignment horizontal="center" vertical="center"/>
    </xf>
    <xf numFmtId="0" fontId="32" fillId="15" borderId="17" xfId="0" applyFont="1" applyFill="1" applyBorder="1" applyAlignment="1">
      <alignment horizontal="center" vertical="center" shrinkToFit="1"/>
    </xf>
    <xf numFmtId="0" fontId="32" fillId="4" borderId="17" xfId="0" applyFont="1" applyFill="1" applyBorder="1" applyAlignment="1">
      <alignment horizontal="center" vertical="center"/>
    </xf>
    <xf numFmtId="0" fontId="32" fillId="4" borderId="53" xfId="0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/>
    </xf>
    <xf numFmtId="0" fontId="32" fillId="16" borderId="63" xfId="0" applyFont="1" applyFill="1" applyBorder="1" applyAlignment="1">
      <alignment horizontal="center" vertical="center"/>
    </xf>
    <xf numFmtId="184" fontId="32" fillId="4" borderId="17" xfId="0" applyNumberFormat="1" applyFont="1" applyFill="1" applyBorder="1" applyAlignment="1">
      <alignment horizontal="center" vertical="center"/>
    </xf>
    <xf numFmtId="0" fontId="32" fillId="4" borderId="40" xfId="0" applyFont="1" applyFill="1" applyBorder="1" applyAlignment="1">
      <alignment horizontal="center" vertical="center"/>
    </xf>
    <xf numFmtId="177" fontId="32" fillId="4" borderId="16" xfId="0" applyNumberFormat="1" applyFont="1" applyFill="1" applyBorder="1" applyAlignment="1">
      <alignment horizontal="center" vertical="center"/>
    </xf>
    <xf numFmtId="177" fontId="32" fillId="4" borderId="15" xfId="0" applyNumberFormat="1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2" fillId="16" borderId="17" xfId="0" applyFont="1" applyFill="1" applyBorder="1" applyAlignment="1">
      <alignment horizontal="center" vertical="center"/>
    </xf>
    <xf numFmtId="20" fontId="29" fillId="16" borderId="17" xfId="0" applyNumberFormat="1" applyFont="1" applyFill="1" applyBorder="1" applyAlignment="1">
      <alignment horizontal="center"/>
    </xf>
    <xf numFmtId="0" fontId="29" fillId="16" borderId="17" xfId="0" applyFont="1" applyFill="1" applyBorder="1" applyAlignment="1">
      <alignment horizontal="center" vertical="center"/>
    </xf>
    <xf numFmtId="178" fontId="31" fillId="16" borderId="17" xfId="0" applyNumberFormat="1" applyFont="1" applyFill="1" applyBorder="1" applyAlignment="1">
      <alignment horizontal="center" vertical="center"/>
    </xf>
    <xf numFmtId="20" fontId="31" fillId="0" borderId="0" xfId="8" applyNumberFormat="1" applyFont="1" applyAlignment="1">
      <alignment horizontal="center" vertical="center"/>
    </xf>
    <xf numFmtId="0" fontId="32" fillId="4" borderId="41" xfId="0" applyFont="1" applyFill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/>
    </xf>
    <xf numFmtId="0" fontId="32" fillId="15" borderId="38" xfId="0" applyFont="1" applyFill="1" applyBorder="1" applyAlignment="1">
      <alignment horizontal="center" vertical="center"/>
    </xf>
    <xf numFmtId="0" fontId="32" fillId="16" borderId="76" xfId="0" applyFont="1" applyFill="1" applyBorder="1" applyAlignment="1">
      <alignment horizontal="center" vertical="center"/>
    </xf>
    <xf numFmtId="184" fontId="32" fillId="4" borderId="38" xfId="0" applyNumberFormat="1" applyFont="1" applyFill="1" applyBorder="1" applyAlignment="1">
      <alignment horizontal="center" vertical="center"/>
    </xf>
    <xf numFmtId="0" fontId="32" fillId="16" borderId="38" xfId="0" applyFont="1" applyFill="1" applyBorder="1" applyAlignment="1">
      <alignment horizontal="center" vertical="center"/>
    </xf>
    <xf numFmtId="0" fontId="32" fillId="16" borderId="18" xfId="0" applyFont="1" applyFill="1" applyBorder="1" applyAlignment="1">
      <alignment horizontal="center" vertical="center"/>
    </xf>
    <xf numFmtId="0" fontId="32" fillId="15" borderId="13" xfId="0" applyFont="1" applyFill="1" applyBorder="1" applyAlignment="1">
      <alignment horizontal="center" vertical="center" shrinkToFit="1"/>
    </xf>
    <xf numFmtId="0" fontId="32" fillId="2" borderId="13" xfId="0" applyFont="1" applyFill="1" applyBorder="1" applyAlignment="1">
      <alignment horizontal="center" vertical="center"/>
    </xf>
    <xf numFmtId="178" fontId="31" fillId="4" borderId="17" xfId="0" applyNumberFormat="1" applyFont="1" applyFill="1" applyBorder="1" applyAlignment="1">
      <alignment horizontal="center" vertical="center"/>
    </xf>
    <xf numFmtId="20" fontId="31" fillId="0" borderId="57" xfId="8" applyNumberFormat="1" applyFont="1" applyBorder="1" applyAlignment="1">
      <alignment horizontal="center" vertical="center"/>
    </xf>
    <xf numFmtId="20" fontId="31" fillId="0" borderId="58" xfId="8" applyNumberFormat="1" applyFont="1" applyBorder="1" applyAlignment="1">
      <alignment horizontal="center" vertical="center"/>
    </xf>
    <xf numFmtId="0" fontId="32" fillId="15" borderId="17" xfId="0" applyFont="1" applyFill="1" applyBorder="1" applyAlignment="1">
      <alignment horizontal="center" vertical="center"/>
    </xf>
    <xf numFmtId="20" fontId="31" fillId="0" borderId="70" xfId="8" applyNumberFormat="1" applyFont="1" applyBorder="1" applyAlignment="1">
      <alignment vertical="center"/>
    </xf>
    <xf numFmtId="20" fontId="31" fillId="0" borderId="75" xfId="8" applyNumberFormat="1" applyFont="1" applyBorder="1" applyAlignment="1">
      <alignment vertical="center"/>
    </xf>
    <xf numFmtId="0" fontId="29" fillId="5" borderId="20" xfId="0" applyFont="1" applyFill="1" applyBorder="1" applyAlignment="1">
      <alignment horizontal="center"/>
    </xf>
    <xf numFmtId="0" fontId="32" fillId="18" borderId="72" xfId="0" applyFont="1" applyFill="1" applyBorder="1" applyAlignment="1">
      <alignment horizontal="center" vertical="center"/>
    </xf>
    <xf numFmtId="0" fontId="29" fillId="0" borderId="66" xfId="0" applyFont="1" applyBorder="1"/>
    <xf numFmtId="0" fontId="32" fillId="0" borderId="11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/>
    </xf>
    <xf numFmtId="0" fontId="32" fillId="11" borderId="11" xfId="0" applyFont="1" applyFill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 shrinkToFit="1"/>
    </xf>
    <xf numFmtId="0" fontId="32" fillId="4" borderId="20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  <xf numFmtId="0" fontId="32" fillId="16" borderId="60" xfId="0" applyFont="1" applyFill="1" applyBorder="1" applyAlignment="1">
      <alignment horizontal="center" vertical="center"/>
    </xf>
    <xf numFmtId="184" fontId="32" fillId="4" borderId="11" xfId="0" applyNumberFormat="1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177" fontId="32" fillId="4" borderId="20" xfId="0" applyNumberFormat="1" applyFont="1" applyFill="1" applyBorder="1" applyAlignment="1">
      <alignment horizontal="center" vertical="center"/>
    </xf>
    <xf numFmtId="177" fontId="32" fillId="4" borderId="21" xfId="0" applyNumberFormat="1" applyFont="1" applyFill="1" applyBorder="1" applyAlignment="1">
      <alignment horizontal="center" vertical="center"/>
    </xf>
    <xf numFmtId="0" fontId="32" fillId="4" borderId="60" xfId="0" applyFont="1" applyFill="1" applyBorder="1" applyAlignment="1">
      <alignment horizontal="center" vertical="center"/>
    </xf>
    <xf numFmtId="20" fontId="29" fillId="16" borderId="38" xfId="0" applyNumberFormat="1" applyFont="1" applyFill="1" applyBorder="1" applyAlignment="1">
      <alignment horizontal="center"/>
    </xf>
    <xf numFmtId="178" fontId="31" fillId="4" borderId="38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20" fontId="8" fillId="0" borderId="57" xfId="8" applyNumberFormat="1" applyFont="1" applyBorder="1" applyAlignment="1">
      <alignment vertical="center" wrapText="1"/>
    </xf>
    <xf numFmtId="0" fontId="5" fillId="12" borderId="0" xfId="0" applyFont="1" applyFill="1"/>
    <xf numFmtId="0" fontId="5" fillId="0" borderId="16" xfId="0" applyFont="1" applyBorder="1" applyAlignment="1">
      <alignment horizontal="center"/>
    </xf>
    <xf numFmtId="0" fontId="9" fillId="15" borderId="71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184" fontId="9" fillId="4" borderId="17" xfId="0" applyNumberFormat="1" applyFont="1" applyFill="1" applyBorder="1" applyAlignment="1">
      <alignment horizontal="center" vertical="center"/>
    </xf>
    <xf numFmtId="177" fontId="9" fillId="4" borderId="16" xfId="0" applyNumberFormat="1" applyFont="1" applyFill="1" applyBorder="1" applyAlignment="1">
      <alignment horizontal="center" vertical="center"/>
    </xf>
    <xf numFmtId="177" fontId="9" fillId="4" borderId="15" xfId="0" applyNumberFormat="1" applyFont="1" applyFill="1" applyBorder="1" applyAlignment="1">
      <alignment horizontal="center" vertical="center"/>
    </xf>
    <xf numFmtId="20" fontId="5" fillId="16" borderId="17" xfId="0" applyNumberFormat="1" applyFont="1" applyFill="1" applyBorder="1" applyAlignment="1">
      <alignment horizontal="center"/>
    </xf>
    <xf numFmtId="0" fontId="5" fillId="16" borderId="17" xfId="0" applyFont="1" applyFill="1" applyBorder="1" applyAlignment="1">
      <alignment horizontal="center" vertical="center"/>
    </xf>
    <xf numFmtId="20" fontId="8" fillId="0" borderId="0" xfId="8" applyNumberFormat="1" applyFont="1" applyAlignment="1">
      <alignment horizontal="center" vertical="center"/>
    </xf>
    <xf numFmtId="0" fontId="5" fillId="0" borderId="0" xfId="0" applyFont="1"/>
    <xf numFmtId="0" fontId="0" fillId="29" borderId="34" xfId="0" applyFill="1" applyBorder="1" applyAlignment="1">
      <alignment horizontal="center"/>
    </xf>
    <xf numFmtId="0" fontId="9" fillId="4" borderId="78" xfId="0" applyFont="1" applyFill="1" applyBorder="1" applyAlignment="1">
      <alignment horizontal="center" vertical="center"/>
    </xf>
    <xf numFmtId="0" fontId="9" fillId="16" borderId="76" xfId="0" applyFont="1" applyFill="1" applyBorder="1" applyAlignment="1">
      <alignment horizontal="center" vertical="center"/>
    </xf>
    <xf numFmtId="0" fontId="0" fillId="21" borderId="0" xfId="0" applyFill="1"/>
    <xf numFmtId="20" fontId="8" fillId="21" borderId="57" xfId="8" applyNumberFormat="1" applyFont="1" applyFill="1" applyBorder="1" applyAlignment="1">
      <alignment horizontal="center" vertical="center"/>
    </xf>
    <xf numFmtId="20" fontId="8" fillId="21" borderId="58" xfId="8" applyNumberFormat="1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 shrinkToFit="1"/>
    </xf>
    <xf numFmtId="0" fontId="0" fillId="5" borderId="79" xfId="0" applyFill="1" applyBorder="1" applyAlignment="1">
      <alignment horizontal="center"/>
    </xf>
    <xf numFmtId="0" fontId="0" fillId="0" borderId="76" xfId="0" applyBorder="1"/>
    <xf numFmtId="0" fontId="13" fillId="21" borderId="17" xfId="0" applyFont="1" applyFill="1" applyBorder="1" applyAlignment="1">
      <alignment horizontal="center" vertical="center"/>
    </xf>
    <xf numFmtId="0" fontId="8" fillId="22" borderId="17" xfId="0" applyFont="1" applyFill="1" applyBorder="1" applyAlignment="1">
      <alignment horizontal="center"/>
    </xf>
    <xf numFmtId="178" fontId="8" fillId="21" borderId="17" xfId="0" applyNumberFormat="1" applyFont="1" applyFill="1" applyBorder="1" applyAlignment="1">
      <alignment horizontal="center" vertical="center"/>
    </xf>
    <xf numFmtId="20" fontId="8" fillId="21" borderId="57" xfId="8" applyNumberFormat="1" applyFont="1" applyFill="1" applyBorder="1" applyAlignment="1">
      <alignment vertical="center"/>
    </xf>
    <xf numFmtId="0" fontId="12" fillId="21" borderId="17" xfId="0" applyFont="1" applyFill="1" applyBorder="1" applyAlignment="1">
      <alignment horizontal="center" vertical="center"/>
    </xf>
    <xf numFmtId="20" fontId="8" fillId="21" borderId="58" xfId="8" applyNumberFormat="1" applyFont="1" applyFill="1" applyBorder="1" applyAlignment="1">
      <alignment vertical="center"/>
    </xf>
    <xf numFmtId="0" fontId="8" fillId="15" borderId="38" xfId="0" applyFont="1" applyFill="1" applyBorder="1" applyAlignment="1">
      <alignment horizontal="center" shrinkToFit="1"/>
    </xf>
    <xf numFmtId="20" fontId="8" fillId="21" borderId="39" xfId="8" applyNumberFormat="1" applyFont="1" applyFill="1" applyBorder="1" applyAlignment="1">
      <alignment vertical="center"/>
    </xf>
    <xf numFmtId="0" fontId="5" fillId="27" borderId="0" xfId="0" applyFont="1" applyFill="1"/>
    <xf numFmtId="0" fontId="29" fillId="27" borderId="16" xfId="0" applyFont="1" applyFill="1" applyBorder="1" applyAlignment="1">
      <alignment horizontal="center"/>
    </xf>
    <xf numFmtId="0" fontId="32" fillId="27" borderId="71" xfId="0" applyFont="1" applyFill="1" applyBorder="1" applyAlignment="1">
      <alignment horizontal="center" vertical="center"/>
    </xf>
    <xf numFmtId="0" fontId="13" fillId="27" borderId="64" xfId="0" applyFont="1" applyFill="1" applyBorder="1"/>
    <xf numFmtId="0" fontId="9" fillId="27" borderId="13" xfId="0" applyFont="1" applyFill="1" applyBorder="1" applyAlignment="1">
      <alignment horizontal="center" vertical="center" shrinkToFit="1"/>
    </xf>
    <xf numFmtId="0" fontId="9" fillId="27" borderId="13" xfId="0" applyFont="1" applyFill="1" applyBorder="1" applyAlignment="1">
      <alignment horizontal="center" vertical="center"/>
    </xf>
    <xf numFmtId="0" fontId="9" fillId="27" borderId="17" xfId="0" applyFont="1" applyFill="1" applyBorder="1" applyAlignment="1">
      <alignment horizontal="center" vertical="center"/>
    </xf>
    <xf numFmtId="0" fontId="32" fillId="27" borderId="13" xfId="0" applyFont="1" applyFill="1" applyBorder="1" applyAlignment="1">
      <alignment horizontal="center" vertical="center"/>
    </xf>
    <xf numFmtId="0" fontId="9" fillId="27" borderId="14" xfId="0" applyFont="1" applyFill="1" applyBorder="1" applyAlignment="1">
      <alignment horizontal="center" vertical="center" shrinkToFit="1"/>
    </xf>
    <xf numFmtId="0" fontId="32" fillId="27" borderId="53" xfId="0" applyFont="1" applyFill="1" applyBorder="1" applyAlignment="1">
      <alignment horizontal="center" vertical="center"/>
    </xf>
    <xf numFmtId="0" fontId="9" fillId="27" borderId="78" xfId="0" applyFont="1" applyFill="1" applyBorder="1" applyAlignment="1">
      <alignment horizontal="center" vertical="center"/>
    </xf>
    <xf numFmtId="0" fontId="9" fillId="27" borderId="76" xfId="0" applyFont="1" applyFill="1" applyBorder="1" applyAlignment="1">
      <alignment horizontal="center" vertical="center"/>
    </xf>
    <xf numFmtId="184" fontId="9" fillId="27" borderId="17" xfId="0" applyNumberFormat="1" applyFont="1" applyFill="1" applyBorder="1" applyAlignment="1">
      <alignment horizontal="center" vertical="center"/>
    </xf>
    <xf numFmtId="0" fontId="32" fillId="27" borderId="40" xfId="0" applyFont="1" applyFill="1" applyBorder="1" applyAlignment="1">
      <alignment horizontal="center" vertical="center"/>
    </xf>
    <xf numFmtId="177" fontId="9" fillId="27" borderId="16" xfId="0" applyNumberFormat="1" applyFont="1" applyFill="1" applyBorder="1" applyAlignment="1">
      <alignment horizontal="center" vertical="center"/>
    </xf>
    <xf numFmtId="177" fontId="9" fillId="27" borderId="15" xfId="0" applyNumberFormat="1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horizontal="center" vertical="center"/>
    </xf>
    <xf numFmtId="20" fontId="5" fillId="27" borderId="17" xfId="0" applyNumberFormat="1" applyFont="1" applyFill="1" applyBorder="1" applyAlignment="1">
      <alignment horizontal="center"/>
    </xf>
    <xf numFmtId="0" fontId="5" fillId="27" borderId="17" xfId="0" applyFont="1" applyFill="1" applyBorder="1" applyAlignment="1">
      <alignment horizontal="center" vertical="center"/>
    </xf>
    <xf numFmtId="178" fontId="8" fillId="27" borderId="17" xfId="0" applyNumberFormat="1" applyFont="1" applyFill="1" applyBorder="1" applyAlignment="1">
      <alignment horizontal="center" vertical="center"/>
    </xf>
    <xf numFmtId="20" fontId="8" fillId="27" borderId="57" xfId="8" applyNumberFormat="1" applyFont="1" applyFill="1" applyBorder="1" applyAlignment="1">
      <alignment horizontal="center" vertical="center"/>
    </xf>
    <xf numFmtId="20" fontId="8" fillId="27" borderId="58" xfId="8" applyNumberFormat="1" applyFont="1" applyFill="1" applyBorder="1" applyAlignment="1">
      <alignment horizontal="center" vertical="center"/>
    </xf>
    <xf numFmtId="20" fontId="8" fillId="27" borderId="0" xfId="8" applyNumberFormat="1" applyFont="1" applyFill="1" applyAlignment="1">
      <alignment horizontal="center" vertical="center"/>
    </xf>
    <xf numFmtId="0" fontId="0" fillId="27" borderId="0" xfId="0" applyFill="1"/>
    <xf numFmtId="0" fontId="12" fillId="27" borderId="17" xfId="0" applyFont="1" applyFill="1" applyBorder="1" applyAlignment="1">
      <alignment horizontal="center" vertical="center"/>
    </xf>
    <xf numFmtId="20" fontId="8" fillId="27" borderId="57" xfId="8" applyNumberFormat="1" applyFont="1" applyFill="1" applyBorder="1" applyAlignment="1">
      <alignment horizontal="left" vertical="center"/>
    </xf>
    <xf numFmtId="49" fontId="41" fillId="0" borderId="17" xfId="0" applyNumberFormat="1" applyFont="1" applyBorder="1" applyAlignment="1">
      <alignment horizontal="center" vertical="center"/>
    </xf>
    <xf numFmtId="6" fontId="0" fillId="0" borderId="17" xfId="9" applyFont="1" applyBorder="1"/>
    <xf numFmtId="0" fontId="0" fillId="0" borderId="30" xfId="0" applyBorder="1"/>
    <xf numFmtId="0" fontId="0" fillId="0" borderId="94" xfId="0" applyBorder="1"/>
    <xf numFmtId="49" fontId="37" fillId="0" borderId="17" xfId="0" applyNumberFormat="1" applyFont="1" applyBorder="1" applyAlignment="1">
      <alignment horizontal="center" vertical="center"/>
    </xf>
    <xf numFmtId="0" fontId="16" fillId="21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56" fontId="16" fillId="21" borderId="17" xfId="0" applyNumberFormat="1" applyFont="1" applyFill="1" applyBorder="1" applyAlignment="1">
      <alignment horizontal="center" vertical="center"/>
    </xf>
    <xf numFmtId="6" fontId="0" fillId="0" borderId="17" xfId="0" applyNumberFormat="1" applyBorder="1"/>
    <xf numFmtId="0" fontId="16" fillId="21" borderId="17" xfId="0" applyFont="1" applyFill="1" applyBorder="1" applyAlignment="1">
      <alignment vertical="center"/>
    </xf>
    <xf numFmtId="6" fontId="0" fillId="0" borderId="0" xfId="9" applyFont="1"/>
    <xf numFmtId="49" fontId="41" fillId="0" borderId="0" xfId="0" applyNumberFormat="1" applyFont="1" applyAlignment="1">
      <alignment horizontal="center" vertical="center"/>
    </xf>
    <xf numFmtId="0" fontId="16" fillId="21" borderId="0" xfId="0" applyFont="1" applyFill="1" applyAlignment="1">
      <alignment horizontal="center" vertical="center"/>
    </xf>
    <xf numFmtId="56" fontId="0" fillId="21" borderId="0" xfId="0" applyNumberFormat="1" applyFill="1" applyAlignment="1">
      <alignment horizontal="center"/>
    </xf>
    <xf numFmtId="0" fontId="0" fillId="15" borderId="0" xfId="0" applyFill="1"/>
    <xf numFmtId="6" fontId="0" fillId="15" borderId="0" xfId="9" applyFont="1" applyFill="1"/>
    <xf numFmtId="6" fontId="0" fillId="0" borderId="0" xfId="0" applyNumberFormat="1"/>
    <xf numFmtId="0" fontId="0" fillId="21" borderId="17" xfId="0" applyFill="1" applyBorder="1"/>
    <xf numFmtId="0" fontId="0" fillId="21" borderId="17" xfId="0" applyFill="1" applyBorder="1" applyAlignment="1">
      <alignment horizontal="center"/>
    </xf>
    <xf numFmtId="0" fontId="8" fillId="30" borderId="17" xfId="0" applyFont="1" applyFill="1" applyBorder="1"/>
    <xf numFmtId="0" fontId="0" fillId="30" borderId="17" xfId="0" applyFill="1" applyBorder="1"/>
    <xf numFmtId="0" fontId="16" fillId="21" borderId="17" xfId="0" applyFont="1" applyFill="1" applyBorder="1"/>
    <xf numFmtId="56" fontId="16" fillId="15" borderId="17" xfId="0" applyNumberFormat="1" applyFont="1" applyFill="1" applyBorder="1" applyAlignment="1">
      <alignment horizontal="center" vertical="center"/>
    </xf>
    <xf numFmtId="186" fontId="0" fillId="21" borderId="0" xfId="0" applyNumberFormat="1" applyFill="1" applyAlignment="1">
      <alignment horizontal="center" vertical="center"/>
    </xf>
    <xf numFmtId="20" fontId="8" fillId="0" borderId="57" xfId="8" applyNumberFormat="1" applyFont="1" applyBorder="1" applyAlignment="1">
      <alignment horizontal="center" vertical="center"/>
    </xf>
    <xf numFmtId="20" fontId="8" fillId="0" borderId="58" xfId="8" applyNumberFormat="1" applyFont="1" applyBorder="1" applyAlignment="1">
      <alignment horizontal="center" vertical="center"/>
    </xf>
    <xf numFmtId="20" fontId="0" fillId="18" borderId="17" xfId="0" applyNumberFormat="1" applyFill="1" applyBorder="1" applyAlignment="1">
      <alignment horizontal="center"/>
    </xf>
    <xf numFmtId="20" fontId="8" fillId="21" borderId="53" xfId="0" applyNumberFormat="1" applyFont="1" applyFill="1" applyBorder="1" applyAlignment="1">
      <alignment horizontal="center" vertical="center" shrinkToFit="1"/>
    </xf>
    <xf numFmtId="20" fontId="8" fillId="21" borderId="5" xfId="0" applyNumberFormat="1" applyFont="1" applyFill="1" applyBorder="1" applyAlignment="1">
      <alignment horizontal="center" vertical="center" shrinkToFit="1"/>
    </xf>
    <xf numFmtId="20" fontId="8" fillId="21" borderId="63" xfId="0" applyNumberFormat="1" applyFont="1" applyFill="1" applyBorder="1" applyAlignment="1">
      <alignment horizontal="center" vertical="center" shrinkToFit="1"/>
    </xf>
    <xf numFmtId="0" fontId="9" fillId="28" borderId="17" xfId="0" applyFont="1" applyFill="1" applyBorder="1" applyAlignment="1">
      <alignment horizontal="center" vertical="center"/>
    </xf>
    <xf numFmtId="0" fontId="9" fillId="23" borderId="17" xfId="0" applyFont="1" applyFill="1" applyBorder="1" applyAlignment="1">
      <alignment horizontal="center" vertical="center"/>
    </xf>
    <xf numFmtId="0" fontId="9" fillId="28" borderId="13" xfId="0" applyFont="1" applyFill="1" applyBorder="1" applyAlignment="1">
      <alignment horizontal="center" vertical="center"/>
    </xf>
    <xf numFmtId="20" fontId="0" fillId="16" borderId="13" xfId="0" applyNumberFormat="1" applyFill="1" applyBorder="1" applyAlignment="1">
      <alignment horizontal="center"/>
    </xf>
    <xf numFmtId="0" fontId="9" fillId="16" borderId="11" xfId="0" applyFont="1" applyFill="1" applyBorder="1" applyAlignment="1">
      <alignment horizontal="center" vertical="center"/>
    </xf>
    <xf numFmtId="20" fontId="0" fillId="16" borderId="11" xfId="0" applyNumberFormat="1" applyFill="1" applyBorder="1" applyAlignment="1">
      <alignment horizontal="center"/>
    </xf>
    <xf numFmtId="0" fontId="9" fillId="15" borderId="11" xfId="0" applyFont="1" applyFill="1" applyBorder="1" applyAlignment="1">
      <alignment horizontal="center" vertical="center" shrinkToFit="1"/>
    </xf>
    <xf numFmtId="0" fontId="9" fillId="4" borderId="11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/>
    </xf>
    <xf numFmtId="178" fontId="8" fillId="4" borderId="13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shrinkToFit="1"/>
    </xf>
    <xf numFmtId="178" fontId="8" fillId="16" borderId="11" xfId="0" applyNumberFormat="1" applyFont="1" applyFill="1" applyBorder="1" applyAlignment="1">
      <alignment horizontal="center" vertical="center"/>
    </xf>
    <xf numFmtId="178" fontId="8" fillId="16" borderId="13" xfId="0" applyNumberFormat="1" applyFont="1" applyFill="1" applyBorder="1" applyAlignment="1">
      <alignment horizontal="center" vertical="center"/>
    </xf>
    <xf numFmtId="178" fontId="8" fillId="16" borderId="38" xfId="0" applyNumberFormat="1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 shrinkToFit="1"/>
    </xf>
    <xf numFmtId="0" fontId="9" fillId="4" borderId="5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shrinkToFit="1"/>
    </xf>
    <xf numFmtId="0" fontId="9" fillId="16" borderId="5" xfId="0" applyFont="1" applyFill="1" applyBorder="1" applyAlignment="1">
      <alignment horizontal="center" vertical="center"/>
    </xf>
    <xf numFmtId="20" fontId="8" fillId="27" borderId="39" xfId="8" applyNumberFormat="1" applyFont="1" applyFill="1" applyBorder="1" applyAlignment="1">
      <alignment vertical="center"/>
    </xf>
    <xf numFmtId="20" fontId="8" fillId="27" borderId="57" xfId="8" applyNumberFormat="1" applyFont="1" applyFill="1" applyBorder="1" applyAlignment="1">
      <alignment vertical="center"/>
    </xf>
    <xf numFmtId="20" fontId="8" fillId="27" borderId="58" xfId="8" applyNumberFormat="1" applyFont="1" applyFill="1" applyBorder="1" applyAlignment="1">
      <alignment vertical="center"/>
    </xf>
    <xf numFmtId="0" fontId="9" fillId="27" borderId="22" xfId="0" applyFont="1" applyFill="1" applyBorder="1" applyAlignment="1">
      <alignment horizontal="center" vertical="center"/>
    </xf>
    <xf numFmtId="20" fontId="0" fillId="27" borderId="22" xfId="0" applyNumberFormat="1" applyFill="1" applyBorder="1" applyAlignment="1">
      <alignment horizontal="center"/>
    </xf>
    <xf numFmtId="0" fontId="9" fillId="27" borderId="22" xfId="0" applyFont="1" applyFill="1" applyBorder="1" applyAlignment="1">
      <alignment horizontal="center" vertical="center" shrinkToFit="1"/>
    </xf>
    <xf numFmtId="0" fontId="9" fillId="27" borderId="84" xfId="0" applyFont="1" applyFill="1" applyBorder="1" applyAlignment="1">
      <alignment horizontal="center" vertical="center" shrinkToFit="1"/>
    </xf>
    <xf numFmtId="178" fontId="8" fillId="27" borderId="22" xfId="0" applyNumberFormat="1" applyFont="1" applyFill="1" applyBorder="1" applyAlignment="1">
      <alignment horizontal="center" vertical="center"/>
    </xf>
    <xf numFmtId="0" fontId="8" fillId="15" borderId="13" xfId="0" applyFont="1" applyFill="1" applyBorder="1" applyAlignment="1">
      <alignment horizontal="center" shrinkToFit="1"/>
    </xf>
    <xf numFmtId="0" fontId="8" fillId="15" borderId="63" xfId="0" applyFont="1" applyFill="1" applyBorder="1" applyAlignment="1">
      <alignment horizontal="center" shrinkToFit="1"/>
    </xf>
    <xf numFmtId="20" fontId="8" fillId="21" borderId="52" xfId="8" applyNumberFormat="1" applyFont="1" applyFill="1" applyBorder="1" applyAlignment="1">
      <alignment horizontal="center" vertical="center"/>
    </xf>
    <xf numFmtId="0" fontId="9" fillId="16" borderId="4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/>
    </xf>
    <xf numFmtId="178" fontId="8" fillId="4" borderId="11" xfId="0" applyNumberFormat="1" applyFont="1" applyFill="1" applyBorder="1" applyAlignment="1">
      <alignment horizontal="center" vertical="center"/>
    </xf>
    <xf numFmtId="20" fontId="0" fillId="16" borderId="67" xfId="0" applyNumberFormat="1" applyFill="1" applyBorder="1" applyAlignment="1">
      <alignment horizontal="center"/>
    </xf>
    <xf numFmtId="0" fontId="9" fillId="4" borderId="13" xfId="0" applyFont="1" applyFill="1" applyBorder="1" applyAlignment="1">
      <alignment horizontal="center" vertical="center" shrinkToFit="1"/>
    </xf>
    <xf numFmtId="20" fontId="0" fillId="16" borderId="5" xfId="0" applyNumberFormat="1" applyFill="1" applyBorder="1" applyAlignment="1">
      <alignment horizontal="center"/>
    </xf>
    <xf numFmtId="0" fontId="21" fillId="21" borderId="0" xfId="0" applyFont="1" applyFill="1" applyAlignment="1">
      <alignment horizontal="center" vertical="center"/>
    </xf>
    <xf numFmtId="0" fontId="21" fillId="21" borderId="18" xfId="0" applyFont="1" applyFill="1" applyBorder="1" applyAlignment="1">
      <alignment horizontal="center" vertical="center"/>
    </xf>
    <xf numFmtId="0" fontId="8" fillId="16" borderId="4" xfId="0" applyFont="1" applyFill="1" applyBorder="1" applyAlignment="1">
      <alignment horizontal="center" vertical="center"/>
    </xf>
    <xf numFmtId="0" fontId="8" fillId="15" borderId="7" xfId="0" applyFont="1" applyFill="1" applyBorder="1" applyAlignment="1">
      <alignment horizontal="center" vertical="center"/>
    </xf>
    <xf numFmtId="0" fontId="0" fillId="37" borderId="34" xfId="0" applyFill="1" applyBorder="1" applyAlignment="1">
      <alignment horizontal="center"/>
    </xf>
    <xf numFmtId="0" fontId="24" fillId="16" borderId="4" xfId="0" applyFont="1" applyFill="1" applyBorder="1" applyAlignment="1">
      <alignment horizontal="center" vertical="center"/>
    </xf>
    <xf numFmtId="0" fontId="8" fillId="15" borderId="8" xfId="0" applyFont="1" applyFill="1" applyBorder="1" applyAlignment="1">
      <alignment horizontal="center" vertical="center"/>
    </xf>
    <xf numFmtId="0" fontId="8" fillId="17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21" borderId="17" xfId="0" applyFont="1" applyFill="1" applyBorder="1" applyAlignment="1">
      <alignment horizontal="center"/>
    </xf>
    <xf numFmtId="6" fontId="0" fillId="21" borderId="17" xfId="9" applyFont="1" applyFill="1" applyBorder="1"/>
    <xf numFmtId="0" fontId="8" fillId="21" borderId="17" xfId="0" applyFont="1" applyFill="1" applyBorder="1"/>
    <xf numFmtId="0" fontId="16" fillId="0" borderId="17" xfId="0" applyFont="1" applyBorder="1"/>
    <xf numFmtId="186" fontId="16" fillId="21" borderId="17" xfId="0" applyNumberFormat="1" applyFont="1" applyFill="1" applyBorder="1" applyAlignment="1">
      <alignment horizontal="center" vertical="center"/>
    </xf>
    <xf numFmtId="56" fontId="16" fillId="21" borderId="17" xfId="0" applyNumberFormat="1" applyFont="1" applyFill="1" applyBorder="1" applyAlignment="1">
      <alignment horizontal="center"/>
    </xf>
    <xf numFmtId="0" fontId="16" fillId="15" borderId="17" xfId="0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/>
    </xf>
    <xf numFmtId="0" fontId="16" fillId="17" borderId="17" xfId="0" applyFont="1" applyFill="1" applyBorder="1" applyAlignment="1">
      <alignment horizontal="center" vertical="center"/>
    </xf>
    <xf numFmtId="0" fontId="20" fillId="32" borderId="17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vertical="center"/>
    </xf>
    <xf numFmtId="0" fontId="20" fillId="34" borderId="17" xfId="0" applyFont="1" applyFill="1" applyBorder="1" applyAlignment="1">
      <alignment horizontal="center" vertical="center"/>
    </xf>
    <xf numFmtId="0" fontId="20" fillId="15" borderId="17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1" borderId="17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center"/>
    </xf>
    <xf numFmtId="22" fontId="16" fillId="21" borderId="17" xfId="0" applyNumberFormat="1" applyFont="1" applyFill="1" applyBorder="1" applyAlignment="1">
      <alignment vertical="center"/>
    </xf>
    <xf numFmtId="0" fontId="0" fillId="15" borderId="17" xfId="0" applyFill="1" applyBorder="1" applyAlignment="1">
      <alignment horizontal="center" vertical="center"/>
    </xf>
    <xf numFmtId="186" fontId="16" fillId="15" borderId="17" xfId="0" applyNumberFormat="1" applyFont="1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186" fontId="16" fillId="22" borderId="17" xfId="0" applyNumberFormat="1" applyFont="1" applyFill="1" applyBorder="1" applyAlignment="1">
      <alignment horizontal="center" vertical="center"/>
    </xf>
    <xf numFmtId="0" fontId="16" fillId="18" borderId="17" xfId="0" applyFont="1" applyFill="1" applyBorder="1" applyAlignment="1">
      <alignment horizontal="center" vertical="center"/>
    </xf>
    <xf numFmtId="0" fontId="16" fillId="18" borderId="17" xfId="0" applyFont="1" applyFill="1" applyBorder="1" applyAlignment="1">
      <alignment horizontal="center"/>
    </xf>
    <xf numFmtId="0" fontId="16" fillId="18" borderId="17" xfId="0" applyFont="1" applyFill="1" applyBorder="1"/>
    <xf numFmtId="56" fontId="16" fillId="18" borderId="17" xfId="0" applyNumberFormat="1" applyFont="1" applyFill="1" applyBorder="1" applyAlignment="1">
      <alignment horizontal="center"/>
    </xf>
    <xf numFmtId="49" fontId="37" fillId="0" borderId="13" xfId="0" applyNumberFormat="1" applyFont="1" applyBorder="1" applyAlignment="1">
      <alignment horizontal="center" vertical="center"/>
    </xf>
    <xf numFmtId="0" fontId="16" fillId="21" borderId="13" xfId="0" applyFont="1" applyFill="1" applyBorder="1" applyAlignment="1">
      <alignment horizontal="center" vertical="center"/>
    </xf>
    <xf numFmtId="0" fontId="20" fillId="16" borderId="13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16" fillId="38" borderId="13" xfId="0" applyFont="1" applyFill="1" applyBorder="1" applyAlignment="1">
      <alignment horizontal="center" vertical="center"/>
    </xf>
    <xf numFmtId="56" fontId="16" fillId="21" borderId="13" xfId="0" applyNumberFormat="1" applyFont="1" applyFill="1" applyBorder="1" applyAlignment="1">
      <alignment horizontal="center"/>
    </xf>
    <xf numFmtId="0" fontId="16" fillId="21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186" fontId="16" fillId="0" borderId="13" xfId="0" applyNumberFormat="1" applyFont="1" applyBorder="1" applyAlignment="1">
      <alignment horizontal="center" vertical="center"/>
    </xf>
    <xf numFmtId="0" fontId="16" fillId="21" borderId="13" xfId="0" applyFont="1" applyFill="1" applyBorder="1"/>
    <xf numFmtId="0" fontId="0" fillId="21" borderId="0" xfId="0" applyFill="1" applyAlignment="1">
      <alignment horizontal="center" vertical="center"/>
    </xf>
    <xf numFmtId="186" fontId="16" fillId="21" borderId="13" xfId="0" applyNumberFormat="1" applyFont="1" applyFill="1" applyBorder="1" applyAlignment="1">
      <alignment horizontal="center" vertical="center"/>
    </xf>
    <xf numFmtId="56" fontId="16" fillId="22" borderId="17" xfId="0" applyNumberFormat="1" applyFont="1" applyFill="1" applyBorder="1" applyAlignment="1">
      <alignment horizontal="center" vertical="center"/>
    </xf>
    <xf numFmtId="0" fontId="0" fillId="15" borderId="17" xfId="0" applyFill="1" applyBorder="1"/>
    <xf numFmtId="0" fontId="8" fillId="15" borderId="17" xfId="0" applyFont="1" applyFill="1" applyBorder="1" applyAlignment="1">
      <alignment horizontal="center"/>
    </xf>
    <xf numFmtId="0" fontId="8" fillId="22" borderId="41" xfId="0" applyFont="1" applyFill="1" applyBorder="1" applyAlignment="1">
      <alignment horizontal="center" vertical="center" shrinkToFit="1"/>
    </xf>
    <xf numFmtId="0" fontId="8" fillId="22" borderId="15" xfId="0" applyFont="1" applyFill="1" applyBorder="1" applyAlignment="1">
      <alignment horizontal="center" vertical="center" shrinkToFit="1"/>
    </xf>
    <xf numFmtId="0" fontId="9" fillId="16" borderId="63" xfId="0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179" fontId="11" fillId="3" borderId="62" xfId="0" applyNumberFormat="1" applyFont="1" applyFill="1" applyBorder="1" applyAlignment="1">
      <alignment horizontal="center" vertical="center"/>
    </xf>
    <xf numFmtId="0" fontId="24" fillId="21" borderId="3" xfId="0" applyFont="1" applyFill="1" applyBorder="1" applyAlignment="1">
      <alignment vertical="center" wrapText="1"/>
    </xf>
    <xf numFmtId="0" fontId="24" fillId="21" borderId="46" xfId="0" applyFont="1" applyFill="1" applyBorder="1" applyAlignment="1">
      <alignment vertical="center" wrapText="1"/>
    </xf>
    <xf numFmtId="0" fontId="24" fillId="21" borderId="46" xfId="0" applyFont="1" applyFill="1" applyBorder="1" applyAlignment="1">
      <alignment vertical="center"/>
    </xf>
    <xf numFmtId="0" fontId="24" fillId="21" borderId="34" xfId="0" applyFont="1" applyFill="1" applyBorder="1" applyAlignment="1">
      <alignment vertical="center" wrapText="1"/>
    </xf>
    <xf numFmtId="0" fontId="8" fillId="17" borderId="57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vertical="center"/>
    </xf>
    <xf numFmtId="20" fontId="8" fillId="0" borderId="52" xfId="8" applyNumberFormat="1" applyFont="1" applyBorder="1" applyAlignment="1">
      <alignment horizontal="center" vertical="center"/>
    </xf>
    <xf numFmtId="20" fontId="8" fillId="0" borderId="81" xfId="8" applyNumberFormat="1" applyFont="1" applyBorder="1" applyAlignment="1">
      <alignment horizontal="center" vertical="center"/>
    </xf>
    <xf numFmtId="0" fontId="32" fillId="22" borderId="17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2" fillId="15" borderId="13" xfId="0" applyFont="1" applyFill="1" applyBorder="1" applyAlignment="1">
      <alignment horizontal="center" vertical="center"/>
    </xf>
    <xf numFmtId="0" fontId="9" fillId="21" borderId="64" xfId="0" applyFont="1" applyFill="1" applyBorder="1" applyAlignment="1">
      <alignment horizontal="center" vertical="center"/>
    </xf>
    <xf numFmtId="20" fontId="8" fillId="15" borderId="5" xfId="0" applyNumberFormat="1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center" shrinkToFit="1"/>
    </xf>
    <xf numFmtId="0" fontId="8" fillId="15" borderId="5" xfId="0" applyFont="1" applyFill="1" applyBorder="1" applyAlignment="1">
      <alignment horizontal="center" vertical="center"/>
    </xf>
    <xf numFmtId="0" fontId="8" fillId="15" borderId="6" xfId="0" applyFont="1" applyFill="1" applyBorder="1" applyAlignment="1">
      <alignment horizontal="center" vertical="center" shrinkToFit="1"/>
    </xf>
    <xf numFmtId="20" fontId="8" fillId="15" borderId="53" xfId="0" applyNumberFormat="1" applyFont="1" applyFill="1" applyBorder="1" applyAlignment="1">
      <alignment horizontal="center" vertical="center" shrinkToFit="1"/>
    </xf>
    <xf numFmtId="20" fontId="8" fillId="15" borderId="5" xfId="0" applyNumberFormat="1" applyFont="1" applyFill="1" applyBorder="1" applyAlignment="1">
      <alignment horizontal="center" vertical="center" shrinkToFit="1"/>
    </xf>
    <xf numFmtId="0" fontId="8" fillId="15" borderId="51" xfId="0" applyFont="1" applyFill="1" applyBorder="1" applyAlignment="1">
      <alignment horizontal="center" vertical="center" shrinkToFit="1"/>
    </xf>
    <xf numFmtId="0" fontId="13" fillId="21" borderId="39" xfId="0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 shrinkToFit="1"/>
    </xf>
    <xf numFmtId="0" fontId="9" fillId="4" borderId="41" xfId="0" applyFont="1" applyFill="1" applyBorder="1" applyAlignment="1">
      <alignment horizontal="center" vertical="center" shrinkToFit="1"/>
    </xf>
    <xf numFmtId="0" fontId="32" fillId="4" borderId="41" xfId="0" applyFont="1" applyFill="1" applyBorder="1" applyAlignment="1">
      <alignment horizontal="center" vertical="center" shrinkToFit="1"/>
    </xf>
    <xf numFmtId="0" fontId="32" fillId="16" borderId="41" xfId="0" applyFont="1" applyFill="1" applyBorder="1" applyAlignment="1">
      <alignment horizontal="center" vertical="center" shrinkToFit="1"/>
    </xf>
    <xf numFmtId="20" fontId="8" fillId="0" borderId="57" xfId="8" applyNumberFormat="1" applyFont="1" applyBorder="1" applyAlignment="1">
      <alignment horizontal="center" vertical="center"/>
    </xf>
    <xf numFmtId="20" fontId="8" fillId="0" borderId="58" xfId="8" applyNumberFormat="1" applyFont="1" applyBorder="1" applyAlignment="1">
      <alignment horizontal="center" vertical="center"/>
    </xf>
    <xf numFmtId="0" fontId="32" fillId="4" borderId="95" xfId="0" applyFont="1" applyFill="1" applyBorder="1" applyAlignment="1">
      <alignment horizontal="center" vertical="center"/>
    </xf>
    <xf numFmtId="0" fontId="32" fillId="28" borderId="17" xfId="0" applyFont="1" applyFill="1" applyBorder="1" applyAlignment="1">
      <alignment horizontal="center" vertical="center"/>
    </xf>
    <xf numFmtId="20" fontId="8" fillId="21" borderId="52" xfId="8" applyNumberFormat="1" applyFont="1" applyFill="1" applyBorder="1" applyAlignment="1">
      <alignment vertical="center"/>
    </xf>
    <xf numFmtId="0" fontId="8" fillId="29" borderId="17" xfId="0" applyFont="1" applyFill="1" applyBorder="1" applyAlignment="1">
      <alignment horizontal="center" vertical="center"/>
    </xf>
    <xf numFmtId="20" fontId="8" fillId="0" borderId="57" xfId="8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8" fillId="0" borderId="61" xfId="0" applyFont="1" applyFill="1" applyBorder="1" applyAlignment="1">
      <alignment vertical="center"/>
    </xf>
    <xf numFmtId="0" fontId="0" fillId="0" borderId="57" xfId="0" applyFill="1" applyBorder="1"/>
    <xf numFmtId="0" fontId="21" fillId="0" borderId="53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shrinkToFit="1"/>
    </xf>
    <xf numFmtId="0" fontId="8" fillId="0" borderId="5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shrinkToFit="1"/>
    </xf>
    <xf numFmtId="0" fontId="8" fillId="0" borderId="3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20" fontId="8" fillId="0" borderId="18" xfId="0" applyNumberFormat="1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center" vertical="center"/>
    </xf>
    <xf numFmtId="20" fontId="8" fillId="0" borderId="14" xfId="0" applyNumberFormat="1" applyFont="1" applyFill="1" applyBorder="1" applyAlignment="1">
      <alignment horizontal="center" vertical="center" shrinkToFit="1"/>
    </xf>
    <xf numFmtId="20" fontId="8" fillId="0" borderId="18" xfId="0" applyNumberFormat="1" applyFont="1" applyFill="1" applyBorder="1" applyAlignment="1">
      <alignment horizontal="center" vertical="center" shrinkToFit="1"/>
    </xf>
    <xf numFmtId="20" fontId="8" fillId="0" borderId="17" xfId="0" applyNumberFormat="1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center" shrinkToFit="1"/>
    </xf>
    <xf numFmtId="0" fontId="8" fillId="0" borderId="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65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shrinkToFit="1"/>
    </xf>
    <xf numFmtId="20" fontId="8" fillId="0" borderId="11" xfId="0" applyNumberFormat="1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29" borderId="18" xfId="0" applyFont="1" applyFill="1" applyBorder="1" applyAlignment="1">
      <alignment horizontal="center" vertical="center" wrapText="1"/>
    </xf>
    <xf numFmtId="0" fontId="8" fillId="29" borderId="41" xfId="0" applyFont="1" applyFill="1" applyBorder="1" applyAlignment="1">
      <alignment horizontal="center" vertical="center"/>
    </xf>
    <xf numFmtId="0" fontId="13" fillId="39" borderId="61" xfId="0" applyFont="1" applyFill="1" applyBorder="1" applyAlignment="1">
      <alignment horizontal="center" vertical="center"/>
    </xf>
    <xf numFmtId="0" fontId="13" fillId="36" borderId="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8" fillId="29" borderId="18" xfId="0" applyFont="1" applyFill="1" applyBorder="1" applyAlignment="1">
      <alignment horizontal="center" vertical="center"/>
    </xf>
    <xf numFmtId="0" fontId="8" fillId="29" borderId="20" xfId="0" applyFont="1" applyFill="1" applyBorder="1" applyAlignment="1">
      <alignment horizontal="center" vertical="center"/>
    </xf>
    <xf numFmtId="20" fontId="8" fillId="21" borderId="39" xfId="8" applyNumberFormat="1" applyFont="1" applyFill="1" applyBorder="1" applyAlignment="1">
      <alignment horizontal="center" vertical="center"/>
    </xf>
    <xf numFmtId="0" fontId="24" fillId="26" borderId="57" xfId="0" applyFont="1" applyFill="1" applyBorder="1" applyAlignment="1">
      <alignment horizontal="center" vertical="center"/>
    </xf>
    <xf numFmtId="20" fontId="8" fillId="0" borderId="53" xfId="0" applyNumberFormat="1" applyFont="1" applyFill="1" applyBorder="1" applyAlignment="1">
      <alignment horizontal="center" vertical="center" shrinkToFit="1"/>
    </xf>
    <xf numFmtId="20" fontId="8" fillId="0" borderId="5" xfId="0" applyNumberFormat="1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/>
    </xf>
    <xf numFmtId="20" fontId="13" fillId="0" borderId="17" xfId="0" applyNumberFormat="1" applyFont="1" applyFill="1" applyBorder="1" applyAlignment="1">
      <alignment horizontal="center" vertical="center"/>
    </xf>
    <xf numFmtId="20" fontId="13" fillId="0" borderId="41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78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13" fillId="0" borderId="5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shrinkToFit="1"/>
    </xf>
    <xf numFmtId="20" fontId="8" fillId="0" borderId="63" xfId="0" applyNumberFormat="1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20" fontId="8" fillId="0" borderId="64" xfId="0" applyNumberFormat="1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/>
    </xf>
    <xf numFmtId="0" fontId="8" fillId="29" borderId="17" xfId="0" applyFont="1" applyFill="1" applyBorder="1" applyAlignment="1">
      <alignment horizontal="center" vertical="center" wrapText="1"/>
    </xf>
    <xf numFmtId="0" fontId="8" fillId="29" borderId="11" xfId="0" applyFont="1" applyFill="1" applyBorder="1" applyAlignment="1">
      <alignment horizontal="center" vertical="center"/>
    </xf>
    <xf numFmtId="0" fontId="8" fillId="29" borderId="13" xfId="0" applyFont="1" applyFill="1" applyBorder="1" applyAlignment="1">
      <alignment horizontal="center" vertical="center" wrapText="1"/>
    </xf>
    <xf numFmtId="0" fontId="8" fillId="29" borderId="13" xfId="0" applyFont="1" applyFill="1" applyBorder="1" applyAlignment="1">
      <alignment horizontal="center" vertical="center"/>
    </xf>
    <xf numFmtId="0" fontId="8" fillId="29" borderId="15" xfId="0" applyFont="1" applyFill="1" applyBorder="1" applyAlignment="1">
      <alignment horizontal="center" vertical="center"/>
    </xf>
    <xf numFmtId="0" fontId="8" fillId="29" borderId="40" xfId="0" applyFont="1" applyFill="1" applyBorder="1" applyAlignment="1">
      <alignment horizontal="center" vertical="center"/>
    </xf>
    <xf numFmtId="0" fontId="24" fillId="17" borderId="57" xfId="0" applyFont="1" applyFill="1" applyBorder="1" applyAlignment="1">
      <alignment horizontal="center" vertical="center"/>
    </xf>
    <xf numFmtId="0" fontId="24" fillId="17" borderId="61" xfId="0" applyFont="1" applyFill="1" applyBorder="1" applyAlignment="1">
      <alignment horizontal="center" vertical="center"/>
    </xf>
    <xf numFmtId="0" fontId="13" fillId="16" borderId="7" xfId="0" applyFont="1" applyFill="1" applyBorder="1" applyAlignment="1">
      <alignment horizontal="center" vertical="center"/>
    </xf>
    <xf numFmtId="20" fontId="8" fillId="21" borderId="42" xfId="0" applyNumberFormat="1" applyFont="1" applyFill="1" applyBorder="1" applyAlignment="1">
      <alignment horizontal="center" vertical="center" shrinkToFit="1"/>
    </xf>
    <xf numFmtId="20" fontId="8" fillId="21" borderId="38" xfId="0" applyNumberFormat="1" applyFont="1" applyFill="1" applyBorder="1" applyAlignment="1">
      <alignment horizontal="center" vertical="center" shrinkToFit="1"/>
    </xf>
    <xf numFmtId="20" fontId="8" fillId="21" borderId="65" xfId="0" applyNumberFormat="1" applyFont="1" applyFill="1" applyBorder="1" applyAlignment="1">
      <alignment horizontal="center" vertical="center"/>
    </xf>
    <xf numFmtId="20" fontId="8" fillId="21" borderId="14" xfId="0" applyNumberFormat="1" applyFont="1" applyFill="1" applyBorder="1" applyAlignment="1">
      <alignment horizontal="center" vertical="center"/>
    </xf>
    <xf numFmtId="0" fontId="9" fillId="22" borderId="13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184" fontId="9" fillId="4" borderId="38" xfId="0" applyNumberFormat="1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20" fontId="8" fillId="0" borderId="57" xfId="8" applyNumberFormat="1" applyFont="1" applyBorder="1" applyAlignment="1">
      <alignment horizontal="center" vertical="center"/>
    </xf>
    <xf numFmtId="20" fontId="8" fillId="0" borderId="58" xfId="8" applyNumberFormat="1" applyFont="1" applyBorder="1" applyAlignment="1">
      <alignment horizontal="center" vertical="center"/>
    </xf>
    <xf numFmtId="20" fontId="8" fillId="0" borderId="57" xfId="8" applyNumberFormat="1" applyFont="1" applyBorder="1" applyAlignment="1">
      <alignment horizontal="center" vertical="center"/>
    </xf>
    <xf numFmtId="20" fontId="8" fillId="0" borderId="58" xfId="8" applyNumberFormat="1" applyFont="1" applyBorder="1" applyAlignment="1">
      <alignment horizontal="center" vertical="center"/>
    </xf>
    <xf numFmtId="20" fontId="8" fillId="0" borderId="57" xfId="8" applyNumberFormat="1" applyFont="1" applyBorder="1" applyAlignment="1">
      <alignment horizontal="left" vertical="center"/>
    </xf>
    <xf numFmtId="0" fontId="32" fillId="4" borderId="78" xfId="0" applyFont="1" applyFill="1" applyBorder="1" applyAlignment="1">
      <alignment horizontal="center" vertical="center"/>
    </xf>
    <xf numFmtId="0" fontId="32" fillId="16" borderId="95" xfId="0" applyFont="1" applyFill="1" applyBorder="1" applyAlignment="1">
      <alignment horizontal="center" vertical="center"/>
    </xf>
    <xf numFmtId="20" fontId="8" fillId="21" borderId="52" xfId="8" applyNumberFormat="1" applyFont="1" applyFill="1" applyBorder="1" applyAlignment="1">
      <alignment vertical="center" wrapText="1"/>
    </xf>
    <xf numFmtId="20" fontId="8" fillId="0" borderId="52" xfId="8" applyNumberFormat="1" applyFont="1" applyBorder="1" applyAlignment="1">
      <alignment vertical="center" wrapText="1"/>
    </xf>
    <xf numFmtId="20" fontId="8" fillId="0" borderId="57" xfId="8" applyNumberFormat="1" applyFont="1" applyBorder="1" applyAlignment="1">
      <alignment horizontal="center" vertical="center"/>
    </xf>
    <xf numFmtId="20" fontId="8" fillId="0" borderId="58" xfId="8" applyNumberFormat="1" applyFont="1" applyBorder="1" applyAlignment="1">
      <alignment horizontal="center" vertical="center"/>
    </xf>
    <xf numFmtId="0" fontId="8" fillId="15" borderId="13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8" fillId="28" borderId="17" xfId="0" applyFont="1" applyFill="1" applyBorder="1" applyAlignment="1">
      <alignment horizontal="center" vertical="center"/>
    </xf>
    <xf numFmtId="0" fontId="24" fillId="26" borderId="57" xfId="0" applyFont="1" applyFill="1" applyBorder="1" applyAlignment="1">
      <alignment horizontal="center" vertical="center"/>
    </xf>
    <xf numFmtId="0" fontId="24" fillId="3" borderId="58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0" fontId="24" fillId="21" borderId="63" xfId="0" applyFont="1" applyFill="1" applyBorder="1" applyAlignment="1">
      <alignment horizontal="center" vertical="center"/>
    </xf>
    <xf numFmtId="56" fontId="24" fillId="21" borderId="0" xfId="0" applyNumberFormat="1" applyFont="1" applyFill="1" applyBorder="1" applyAlignment="1">
      <alignment vertical="center"/>
    </xf>
    <xf numFmtId="0" fontId="24" fillId="21" borderId="0" xfId="0" applyFont="1" applyFill="1" applyBorder="1" applyAlignment="1">
      <alignment vertical="center"/>
    </xf>
    <xf numFmtId="0" fontId="24" fillId="21" borderId="0" xfId="0" applyFont="1" applyFill="1" applyBorder="1" applyAlignment="1">
      <alignment horizontal="center" vertical="center"/>
    </xf>
    <xf numFmtId="0" fontId="26" fillId="21" borderId="0" xfId="0" applyFont="1" applyFill="1" applyBorder="1" applyAlignment="1">
      <alignment vertical="center"/>
    </xf>
    <xf numFmtId="0" fontId="24" fillId="0" borderId="71" xfId="0" applyFont="1" applyBorder="1" applyAlignment="1">
      <alignment horizontal="center" vertical="center"/>
    </xf>
    <xf numFmtId="0" fontId="24" fillId="0" borderId="93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13" fillId="21" borderId="61" xfId="0" applyFont="1" applyFill="1" applyBorder="1" applyAlignment="1">
      <alignment horizontal="center" vertical="center"/>
    </xf>
    <xf numFmtId="0" fontId="13" fillId="21" borderId="7" xfId="0" applyFont="1" applyFill="1" applyBorder="1" applyAlignment="1">
      <alignment horizontal="center" vertical="center"/>
    </xf>
    <xf numFmtId="20" fontId="8" fillId="21" borderId="5" xfId="0" applyNumberFormat="1" applyFont="1" applyFill="1" applyBorder="1" applyAlignment="1">
      <alignment horizontal="center" vertical="center"/>
    </xf>
    <xf numFmtId="20" fontId="8" fillId="21" borderId="53" xfId="0" applyNumberFormat="1" applyFont="1" applyFill="1" applyBorder="1" applyAlignment="1">
      <alignment horizontal="center" vertical="center"/>
    </xf>
    <xf numFmtId="20" fontId="31" fillId="0" borderId="57" xfId="8" applyNumberFormat="1" applyFont="1" applyBorder="1" applyAlignment="1">
      <alignment vertical="center"/>
    </xf>
    <xf numFmtId="20" fontId="31" fillId="0" borderId="58" xfId="8" applyNumberFormat="1" applyFont="1" applyBorder="1" applyAlignment="1">
      <alignment vertical="center"/>
    </xf>
    <xf numFmtId="20" fontId="8" fillId="0" borderId="57" xfId="8" applyNumberFormat="1" applyFont="1" applyBorder="1" applyAlignment="1">
      <alignment horizontal="center" vertical="center"/>
    </xf>
    <xf numFmtId="20" fontId="8" fillId="0" borderId="58" xfId="8" applyNumberFormat="1" applyFont="1" applyBorder="1" applyAlignment="1">
      <alignment horizontal="center" vertical="center"/>
    </xf>
    <xf numFmtId="20" fontId="8" fillId="0" borderId="57" xfId="8" applyNumberFormat="1" applyFont="1" applyBorder="1" applyAlignment="1">
      <alignment horizontal="left" vertical="center"/>
    </xf>
    <xf numFmtId="0" fontId="9" fillId="18" borderId="13" xfId="0" applyFont="1" applyFill="1" applyBorder="1" applyAlignment="1">
      <alignment horizontal="center" vertical="center" shrinkToFit="1"/>
    </xf>
    <xf numFmtId="20" fontId="31" fillId="0" borderId="52" xfId="8" applyNumberFormat="1" applyFont="1" applyBorder="1" applyAlignment="1">
      <alignment vertical="center"/>
    </xf>
    <xf numFmtId="20" fontId="31" fillId="0" borderId="81" xfId="8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7" applyFont="1" applyAlignment="1">
      <alignment horizontal="right" vertical="center"/>
    </xf>
    <xf numFmtId="0" fontId="8" fillId="22" borderId="4" xfId="0" applyFont="1" applyFill="1" applyBorder="1" applyAlignment="1">
      <alignment horizontal="center" vertical="center"/>
    </xf>
    <xf numFmtId="20" fontId="8" fillId="22" borderId="53" xfId="0" applyNumberFormat="1" applyFont="1" applyFill="1" applyBorder="1" applyAlignment="1">
      <alignment horizontal="center" vertical="center" shrinkToFit="1"/>
    </xf>
    <xf numFmtId="20" fontId="8" fillId="22" borderId="5" xfId="0" applyNumberFormat="1" applyFont="1" applyFill="1" applyBorder="1" applyAlignment="1">
      <alignment horizontal="center" vertical="center" shrinkToFit="1"/>
    </xf>
    <xf numFmtId="0" fontId="8" fillId="22" borderId="5" xfId="0" applyFont="1" applyFill="1" applyBorder="1" applyAlignment="1">
      <alignment horizontal="center" shrinkToFit="1"/>
    </xf>
    <xf numFmtId="0" fontId="8" fillId="22" borderId="5" xfId="0" applyFont="1" applyFill="1" applyBorder="1" applyAlignment="1">
      <alignment horizontal="center" vertical="center"/>
    </xf>
    <xf numFmtId="0" fontId="8" fillId="22" borderId="51" xfId="0" applyFont="1" applyFill="1" applyBorder="1" applyAlignment="1">
      <alignment horizontal="center" vertical="center" shrinkToFit="1"/>
    </xf>
    <xf numFmtId="0" fontId="8" fillId="22" borderId="53" xfId="0" applyFont="1" applyFill="1" applyBorder="1" applyAlignment="1">
      <alignment horizontal="center" vertical="center" shrinkToFit="1"/>
    </xf>
    <xf numFmtId="0" fontId="8" fillId="22" borderId="5" xfId="0" applyFont="1" applyFill="1" applyBorder="1" applyAlignment="1">
      <alignment horizontal="center" vertical="center" shrinkToFit="1"/>
    </xf>
    <xf numFmtId="0" fontId="13" fillId="22" borderId="18" xfId="0" applyFont="1" applyFill="1" applyBorder="1" applyAlignment="1">
      <alignment horizontal="center" vertical="center"/>
    </xf>
    <xf numFmtId="20" fontId="13" fillId="22" borderId="17" xfId="0" applyNumberFormat="1" applyFont="1" applyFill="1" applyBorder="1" applyAlignment="1">
      <alignment horizontal="center" vertical="center"/>
    </xf>
    <xf numFmtId="20" fontId="13" fillId="22" borderId="41" xfId="0" applyNumberFormat="1" applyFont="1" applyFill="1" applyBorder="1" applyAlignment="1">
      <alignment horizontal="center" vertical="center"/>
    </xf>
    <xf numFmtId="0" fontId="8" fillId="22" borderId="44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17" xfId="0" applyFont="1" applyFill="1" applyBorder="1" applyAlignment="1">
      <alignment horizontal="center" shrinkToFit="1"/>
    </xf>
    <xf numFmtId="20" fontId="8" fillId="22" borderId="18" xfId="0" applyNumberFormat="1" applyFont="1" applyFill="1" applyBorder="1" applyAlignment="1">
      <alignment horizontal="center" vertical="center" shrinkToFit="1"/>
    </xf>
    <xf numFmtId="20" fontId="8" fillId="22" borderId="17" xfId="0" applyNumberFormat="1" applyFont="1" applyFill="1" applyBorder="1" applyAlignment="1">
      <alignment horizontal="center" vertical="center" shrinkToFit="1"/>
    </xf>
    <xf numFmtId="0" fontId="8" fillId="22" borderId="18" xfId="0" applyFont="1" applyFill="1" applyBorder="1" applyAlignment="1">
      <alignment horizontal="center" vertical="center" shrinkToFit="1"/>
    </xf>
    <xf numFmtId="0" fontId="8" fillId="22" borderId="17" xfId="0" applyFont="1" applyFill="1" applyBorder="1" applyAlignment="1">
      <alignment horizontal="center" vertical="center" shrinkToFit="1"/>
    </xf>
    <xf numFmtId="0" fontId="13" fillId="22" borderId="41" xfId="0" applyFont="1" applyFill="1" applyBorder="1" applyAlignment="1">
      <alignment horizontal="center" vertical="center"/>
    </xf>
    <xf numFmtId="0" fontId="13" fillId="22" borderId="61" xfId="0" applyFont="1" applyFill="1" applyBorder="1" applyAlignment="1">
      <alignment horizontal="center" vertical="center"/>
    </xf>
    <xf numFmtId="0" fontId="13" fillId="22" borderId="39" xfId="0" applyFont="1" applyFill="1" applyBorder="1" applyAlignment="1">
      <alignment horizontal="center" vertical="center"/>
    </xf>
    <xf numFmtId="0" fontId="8" fillId="22" borderId="17" xfId="0" applyFont="1" applyFill="1" applyBorder="1" applyAlignment="1">
      <alignment vertical="center"/>
    </xf>
    <xf numFmtId="0" fontId="8" fillId="22" borderId="13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/>
    </xf>
    <xf numFmtId="0" fontId="8" fillId="22" borderId="42" xfId="0" applyFont="1" applyFill="1" applyBorder="1" applyAlignment="1">
      <alignment horizontal="center" vertical="center" shrinkToFit="1"/>
    </xf>
    <xf numFmtId="0" fontId="8" fillId="22" borderId="38" xfId="0" applyFont="1" applyFill="1" applyBorder="1" applyAlignment="1">
      <alignment horizontal="center" vertical="center" shrinkToFit="1"/>
    </xf>
    <xf numFmtId="0" fontId="8" fillId="22" borderId="38" xfId="0" applyFont="1" applyFill="1" applyBorder="1" applyAlignment="1">
      <alignment horizontal="center" shrinkToFit="1"/>
    </xf>
    <xf numFmtId="0" fontId="8" fillId="22" borderId="38" xfId="0" applyFont="1" applyFill="1" applyBorder="1" applyAlignment="1">
      <alignment horizontal="center" vertical="center"/>
    </xf>
    <xf numFmtId="0" fontId="8" fillId="22" borderId="78" xfId="0" applyFont="1" applyFill="1" applyBorder="1" applyAlignment="1">
      <alignment horizontal="center" vertical="center" shrinkToFit="1"/>
    </xf>
    <xf numFmtId="20" fontId="8" fillId="22" borderId="17" xfId="0" applyNumberFormat="1" applyFont="1" applyFill="1" applyBorder="1" applyAlignment="1">
      <alignment horizontal="center" shrinkToFit="1"/>
    </xf>
    <xf numFmtId="0" fontId="13" fillId="22" borderId="17" xfId="0" applyFont="1" applyFill="1" applyBorder="1" applyAlignment="1">
      <alignment horizontal="center" vertical="center"/>
    </xf>
    <xf numFmtId="0" fontId="13" fillId="22" borderId="7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11" xfId="0" applyFont="1" applyFill="1" applyBorder="1" applyAlignment="1">
      <alignment horizontal="center" vertical="center"/>
    </xf>
    <xf numFmtId="0" fontId="8" fillId="22" borderId="11" xfId="0" applyFont="1" applyFill="1" applyBorder="1" applyAlignment="1">
      <alignment horizontal="center" shrinkToFit="1"/>
    </xf>
    <xf numFmtId="0" fontId="8" fillId="22" borderId="21" xfId="0" applyFont="1" applyFill="1" applyBorder="1" applyAlignment="1">
      <alignment horizontal="center" vertical="center" shrinkToFit="1"/>
    </xf>
    <xf numFmtId="0" fontId="8" fillId="0" borderId="53" xfId="7" applyFont="1" applyBorder="1" applyAlignment="1">
      <alignment horizontal="center" vertical="center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24" fillId="26" borderId="57" xfId="0" applyFont="1" applyFill="1" applyBorder="1" applyAlignment="1">
      <alignment horizontal="center" vertical="center"/>
    </xf>
    <xf numFmtId="0" fontId="24" fillId="22" borderId="61" xfId="0" applyFont="1" applyFill="1" applyBorder="1" applyAlignment="1">
      <alignment horizontal="center" vertical="center"/>
    </xf>
    <xf numFmtId="0" fontId="24" fillId="22" borderId="57" xfId="0" applyFont="1" applyFill="1" applyBorder="1" applyAlignment="1">
      <alignment horizontal="center" vertical="center"/>
    </xf>
    <xf numFmtId="0" fontId="8" fillId="22" borderId="57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6" xfId="0" applyFont="1" applyFill="1" applyBorder="1" applyAlignment="1">
      <alignment horizontal="center" vertical="center"/>
    </xf>
    <xf numFmtId="0" fontId="8" fillId="22" borderId="15" xfId="0" applyFont="1" applyFill="1" applyBorder="1" applyAlignment="1">
      <alignment horizontal="center" vertical="center"/>
    </xf>
    <xf numFmtId="20" fontId="31" fillId="0" borderId="57" xfId="8" applyNumberFormat="1" applyFont="1" applyBorder="1" applyAlignment="1">
      <alignment horizontal="left" vertical="center"/>
    </xf>
    <xf numFmtId="20" fontId="8" fillId="0" borderId="57" xfId="8" applyNumberFormat="1" applyFont="1" applyBorder="1" applyAlignment="1">
      <alignment horizontal="center" vertical="center"/>
    </xf>
    <xf numFmtId="20" fontId="8" fillId="0" borderId="58" xfId="8" applyNumberFormat="1" applyFont="1" applyBorder="1" applyAlignment="1">
      <alignment horizontal="center" vertical="center"/>
    </xf>
    <xf numFmtId="20" fontId="31" fillId="0" borderId="57" xfId="8" applyNumberFormat="1" applyFont="1" applyBorder="1" applyAlignment="1">
      <alignment vertical="center"/>
    </xf>
    <xf numFmtId="20" fontId="31" fillId="0" borderId="58" xfId="8" applyNumberFormat="1" applyFont="1" applyBorder="1" applyAlignment="1">
      <alignment vertical="center"/>
    </xf>
    <xf numFmtId="20" fontId="31" fillId="0" borderId="57" xfId="8" applyNumberFormat="1" applyFont="1" applyBorder="1" applyAlignment="1">
      <alignment horizontal="center" vertical="center"/>
    </xf>
    <xf numFmtId="20" fontId="31" fillId="0" borderId="58" xfId="8" applyNumberFormat="1" applyFont="1" applyBorder="1" applyAlignment="1">
      <alignment horizontal="center" vertical="center"/>
    </xf>
    <xf numFmtId="20" fontId="31" fillId="0" borderId="58" xfId="8" applyNumberFormat="1" applyFont="1" applyBorder="1" applyAlignment="1">
      <alignment horizontal="left" vertical="center"/>
    </xf>
    <xf numFmtId="20" fontId="8" fillId="0" borderId="57" xfId="8" applyNumberFormat="1" applyFont="1" applyBorder="1" applyAlignment="1">
      <alignment horizontal="left" vertical="center"/>
    </xf>
    <xf numFmtId="0" fontId="8" fillId="0" borderId="38" xfId="7" applyFont="1" applyBorder="1" applyAlignment="1">
      <alignment horizontal="center" vertical="center"/>
    </xf>
    <xf numFmtId="0" fontId="43" fillId="0" borderId="68" xfId="7" applyFont="1" applyBorder="1" applyAlignment="1">
      <alignment horizontal="center" vertical="center"/>
    </xf>
    <xf numFmtId="0" fontId="43" fillId="0" borderId="0" xfId="7" applyFont="1">
      <alignment vertical="center"/>
    </xf>
    <xf numFmtId="0" fontId="43" fillId="0" borderId="54" xfId="7" applyFont="1" applyBorder="1" applyAlignment="1">
      <alignment horizontal="center" vertical="center"/>
    </xf>
    <xf numFmtId="0" fontId="8" fillId="0" borderId="13" xfId="7" applyFont="1" applyBorder="1" applyAlignment="1">
      <alignment horizontal="center" vertical="center"/>
    </xf>
    <xf numFmtId="0" fontId="8" fillId="0" borderId="16" xfId="7" applyFont="1" applyBorder="1" applyAlignment="1">
      <alignment horizontal="center" vertical="center"/>
    </xf>
    <xf numFmtId="0" fontId="8" fillId="0" borderId="42" xfId="7" applyFont="1" applyBorder="1" applyAlignment="1">
      <alignment horizontal="center" vertical="center"/>
    </xf>
    <xf numFmtId="0" fontId="8" fillId="0" borderId="0" xfId="7" applyFont="1" applyAlignment="1">
      <alignment horizontal="center" vertical="center"/>
    </xf>
    <xf numFmtId="0" fontId="29" fillId="17" borderId="16" xfId="0" applyFont="1" applyFill="1" applyBorder="1" applyAlignment="1">
      <alignment horizontal="center"/>
    </xf>
    <xf numFmtId="0" fontId="32" fillId="18" borderId="17" xfId="0" applyFont="1" applyFill="1" applyBorder="1" applyAlignment="1">
      <alignment horizontal="center" vertical="center"/>
    </xf>
    <xf numFmtId="0" fontId="32" fillId="18" borderId="53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9" fillId="18" borderId="41" xfId="0" applyFont="1" applyFill="1" applyBorder="1" applyAlignment="1">
      <alignment horizontal="center" vertical="center" shrinkToFit="1"/>
    </xf>
    <xf numFmtId="0" fontId="29" fillId="28" borderId="17" xfId="0" applyFont="1" applyFill="1" applyBorder="1" applyAlignment="1">
      <alignment horizontal="center" vertical="center"/>
    </xf>
    <xf numFmtId="0" fontId="5" fillId="28" borderId="17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178" fontId="8" fillId="21" borderId="13" xfId="0" applyNumberFormat="1" applyFont="1" applyFill="1" applyBorder="1" applyAlignment="1">
      <alignment horizontal="center" vertical="center"/>
    </xf>
    <xf numFmtId="20" fontId="8" fillId="21" borderId="55" xfId="8" applyNumberFormat="1" applyFont="1" applyFill="1" applyBorder="1" applyAlignment="1">
      <alignment vertical="center"/>
    </xf>
    <xf numFmtId="20" fontId="8" fillId="0" borderId="55" xfId="8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178" fontId="8" fillId="21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29" borderId="47" xfId="0" applyFill="1" applyBorder="1" applyAlignment="1">
      <alignment horizontal="center"/>
    </xf>
    <xf numFmtId="0" fontId="12" fillId="21" borderId="11" xfId="0" applyFont="1" applyFill="1" applyBorder="1" applyAlignment="1">
      <alignment horizontal="center" vertical="center"/>
    </xf>
    <xf numFmtId="56" fontId="0" fillId="22" borderId="0" xfId="0" applyNumberFormat="1" applyFill="1"/>
    <xf numFmtId="20" fontId="0" fillId="22" borderId="17" xfId="0" applyNumberFormat="1" applyFill="1" applyBorder="1" applyAlignment="1">
      <alignment horizontal="center"/>
    </xf>
    <xf numFmtId="0" fontId="9" fillId="22" borderId="13" xfId="0" applyFont="1" applyFill="1" applyBorder="1" applyAlignment="1">
      <alignment horizontal="center" vertical="center" shrinkToFit="1"/>
    </xf>
    <xf numFmtId="0" fontId="9" fillId="22" borderId="14" xfId="0" applyFont="1" applyFill="1" applyBorder="1" applyAlignment="1">
      <alignment horizontal="center" vertical="center" shrinkToFit="1"/>
    </xf>
    <xf numFmtId="0" fontId="9" fillId="22" borderId="17" xfId="0" applyFont="1" applyFill="1" applyBorder="1" applyAlignment="1">
      <alignment horizontal="center" vertical="center" shrinkToFit="1"/>
    </xf>
    <xf numFmtId="0" fontId="9" fillId="22" borderId="40" xfId="0" applyFont="1" applyFill="1" applyBorder="1" applyAlignment="1">
      <alignment horizontal="center" vertical="center" shrinkToFit="1"/>
    </xf>
    <xf numFmtId="20" fontId="0" fillId="22" borderId="11" xfId="0" applyNumberFormat="1" applyFill="1" applyBorder="1" applyAlignment="1">
      <alignment horizontal="center"/>
    </xf>
    <xf numFmtId="0" fontId="9" fillId="22" borderId="11" xfId="0" applyFont="1" applyFill="1" applyBorder="1" applyAlignment="1">
      <alignment horizontal="center" vertical="center" shrinkToFit="1"/>
    </xf>
    <xf numFmtId="177" fontId="9" fillId="16" borderId="15" xfId="0" applyNumberFormat="1" applyFont="1" applyFill="1" applyBorder="1" applyAlignment="1">
      <alignment horizontal="center" vertical="center"/>
    </xf>
    <xf numFmtId="0" fontId="9" fillId="16" borderId="78" xfId="0" applyFont="1" applyFill="1" applyBorder="1" applyAlignment="1">
      <alignment horizontal="center" vertical="center"/>
    </xf>
    <xf numFmtId="184" fontId="9" fillId="16" borderId="17" xfId="0" applyNumberFormat="1" applyFont="1" applyFill="1" applyBorder="1" applyAlignment="1">
      <alignment horizontal="center" vertical="center"/>
    </xf>
    <xf numFmtId="0" fontId="32" fillId="16" borderId="40" xfId="0" applyFont="1" applyFill="1" applyBorder="1" applyAlignment="1">
      <alignment horizontal="center" vertical="center"/>
    </xf>
    <xf numFmtId="177" fontId="9" fillId="16" borderId="16" xfId="0" applyNumberFormat="1" applyFont="1" applyFill="1" applyBorder="1" applyAlignment="1">
      <alignment horizontal="center" vertical="center"/>
    </xf>
    <xf numFmtId="0" fontId="32" fillId="16" borderId="41" xfId="0" applyFont="1" applyFill="1" applyBorder="1" applyAlignment="1">
      <alignment horizontal="center" vertical="center"/>
    </xf>
    <xf numFmtId="184" fontId="32" fillId="16" borderId="17" xfId="0" applyNumberFormat="1" applyFont="1" applyFill="1" applyBorder="1" applyAlignment="1">
      <alignment horizontal="center" vertical="center"/>
    </xf>
    <xf numFmtId="0" fontId="9" fillId="16" borderId="95" xfId="0" applyFont="1" applyFill="1" applyBorder="1" applyAlignment="1">
      <alignment horizontal="center" vertical="center"/>
    </xf>
    <xf numFmtId="0" fontId="9" fillId="16" borderId="40" xfId="0" applyFont="1" applyFill="1" applyBorder="1" applyAlignment="1">
      <alignment horizontal="center" vertical="center"/>
    </xf>
    <xf numFmtId="0" fontId="32" fillId="16" borderId="78" xfId="0" applyFont="1" applyFill="1" applyBorder="1" applyAlignment="1">
      <alignment horizontal="center" vertical="center"/>
    </xf>
    <xf numFmtId="184" fontId="32" fillId="16" borderId="38" xfId="0" applyNumberFormat="1" applyFont="1" applyFill="1" applyBorder="1" applyAlignment="1">
      <alignment horizontal="center" vertical="center"/>
    </xf>
    <xf numFmtId="184" fontId="9" fillId="16" borderId="38" xfId="0" applyNumberFormat="1" applyFont="1" applyFill="1" applyBorder="1" applyAlignment="1">
      <alignment horizontal="center" vertical="center"/>
    </xf>
    <xf numFmtId="0" fontId="9" fillId="16" borderId="41" xfId="0" applyFont="1" applyFill="1" applyBorder="1" applyAlignment="1">
      <alignment horizontal="center" vertical="center"/>
    </xf>
    <xf numFmtId="20" fontId="8" fillId="15" borderId="16" xfId="0" applyNumberFormat="1" applyFont="1" applyFill="1" applyBorder="1" applyAlignment="1">
      <alignment horizontal="center" vertical="center" shrinkToFit="1"/>
    </xf>
    <xf numFmtId="20" fontId="8" fillId="15" borderId="13" xfId="0" applyNumberFormat="1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/>
    </xf>
    <xf numFmtId="20" fontId="8" fillId="15" borderId="19" xfId="0" applyNumberFormat="1" applyFont="1" applyFill="1" applyBorder="1" applyAlignment="1">
      <alignment horizontal="center" vertical="center" shrinkToFit="1"/>
    </xf>
    <xf numFmtId="0" fontId="8" fillId="15" borderId="40" xfId="0" applyFont="1" applyFill="1" applyBorder="1" applyAlignment="1">
      <alignment horizontal="center" shrinkToFit="1"/>
    </xf>
    <xf numFmtId="0" fontId="8" fillId="28" borderId="40" xfId="0" applyFont="1" applyFill="1" applyBorder="1" applyAlignment="1">
      <alignment horizontal="center" shrinkToFit="1"/>
    </xf>
    <xf numFmtId="0" fontId="8" fillId="0" borderId="40" xfId="0" applyFont="1" applyFill="1" applyBorder="1" applyAlignment="1">
      <alignment horizontal="center" shrinkToFit="1"/>
    </xf>
    <xf numFmtId="0" fontId="8" fillId="15" borderId="14" xfId="0" applyFont="1" applyFill="1" applyBorder="1" applyAlignment="1">
      <alignment horizontal="center" vertical="center" shrinkToFit="1"/>
    </xf>
    <xf numFmtId="0" fontId="13" fillId="0" borderId="55" xfId="0" applyFont="1" applyFill="1" applyBorder="1" applyAlignment="1">
      <alignment horizontal="center" vertical="center"/>
    </xf>
    <xf numFmtId="0" fontId="8" fillId="16" borderId="62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8" fillId="15" borderId="14" xfId="0" applyFont="1" applyFill="1" applyBorder="1" applyAlignment="1">
      <alignment horizontal="center" shrinkToFit="1"/>
    </xf>
    <xf numFmtId="0" fontId="8" fillId="15" borderId="38" xfId="0" applyFont="1" applyFill="1" applyBorder="1" applyAlignment="1">
      <alignment horizontal="center" vertical="center"/>
    </xf>
    <xf numFmtId="0" fontId="8" fillId="15" borderId="78" xfId="0" applyFont="1" applyFill="1" applyBorder="1" applyAlignment="1">
      <alignment horizontal="center" vertical="center" shrinkToFit="1"/>
    </xf>
    <xf numFmtId="20" fontId="8" fillId="21" borderId="13" xfId="0" applyNumberFormat="1" applyFont="1" applyFill="1" applyBorder="1" applyAlignment="1">
      <alignment horizontal="center" vertical="center" shrinkToFit="1"/>
    </xf>
    <xf numFmtId="20" fontId="8" fillId="21" borderId="16" xfId="0" applyNumberFormat="1" applyFont="1" applyFill="1" applyBorder="1" applyAlignment="1">
      <alignment horizontal="center" vertical="center" shrinkToFit="1"/>
    </xf>
    <xf numFmtId="0" fontId="8" fillId="21" borderId="13" xfId="0" applyFont="1" applyFill="1" applyBorder="1" applyAlignment="1">
      <alignment horizontal="center" shrinkToFit="1"/>
    </xf>
    <xf numFmtId="20" fontId="8" fillId="28" borderId="13" xfId="0" applyNumberFormat="1" applyFont="1" applyFill="1" applyBorder="1" applyAlignment="1">
      <alignment horizontal="center" vertical="center" shrinkToFit="1"/>
    </xf>
    <xf numFmtId="20" fontId="8" fillId="0" borderId="16" xfId="0" applyNumberFormat="1" applyFont="1" applyFill="1" applyBorder="1" applyAlignment="1">
      <alignment horizontal="center" vertical="center" shrinkToFit="1"/>
    </xf>
    <xf numFmtId="20" fontId="8" fillId="0" borderId="13" xfId="0" applyNumberFormat="1" applyFont="1" applyFill="1" applyBorder="1" applyAlignment="1">
      <alignment horizontal="center" vertical="center" shrinkToFit="1"/>
    </xf>
    <xf numFmtId="20" fontId="8" fillId="18" borderId="18" xfId="0" applyNumberFormat="1" applyFont="1" applyFill="1" applyBorder="1" applyAlignment="1">
      <alignment horizontal="center" vertical="center" shrinkToFit="1"/>
    </xf>
    <xf numFmtId="20" fontId="8" fillId="18" borderId="17" xfId="0" applyNumberFormat="1" applyFont="1" applyFill="1" applyBorder="1" applyAlignment="1">
      <alignment horizontal="center" vertical="center" shrinkToFit="1"/>
    </xf>
    <xf numFmtId="0" fontId="8" fillId="18" borderId="17" xfId="0" applyFont="1" applyFill="1" applyBorder="1" applyAlignment="1">
      <alignment horizontal="center" shrinkToFit="1"/>
    </xf>
    <xf numFmtId="0" fontId="8" fillId="18" borderId="17" xfId="0" applyFont="1" applyFill="1" applyBorder="1" applyAlignment="1">
      <alignment horizontal="center" vertical="center"/>
    </xf>
    <xf numFmtId="0" fontId="8" fillId="18" borderId="41" xfId="0" applyFont="1" applyFill="1" applyBorder="1" applyAlignment="1">
      <alignment horizontal="center" vertical="center" shrinkToFit="1"/>
    </xf>
    <xf numFmtId="20" fontId="8" fillId="18" borderId="13" xfId="0" applyNumberFormat="1" applyFont="1" applyFill="1" applyBorder="1" applyAlignment="1">
      <alignment horizontal="center" vertical="center" shrinkToFit="1"/>
    </xf>
    <xf numFmtId="0" fontId="8" fillId="18" borderId="13" xfId="0" applyFont="1" applyFill="1" applyBorder="1" applyAlignment="1">
      <alignment horizontal="center" shrinkToFit="1"/>
    </xf>
    <xf numFmtId="20" fontId="8" fillId="18" borderId="16" xfId="0" applyNumberFormat="1" applyFont="1" applyFill="1" applyBorder="1" applyAlignment="1">
      <alignment horizontal="center" vertical="center" shrinkToFit="1"/>
    </xf>
    <xf numFmtId="0" fontId="8" fillId="18" borderId="40" xfId="0" applyFont="1" applyFill="1" applyBorder="1" applyAlignment="1">
      <alignment horizontal="center" shrinkToFit="1"/>
    </xf>
    <xf numFmtId="20" fontId="8" fillId="22" borderId="5" xfId="0" applyNumberFormat="1" applyFont="1" applyFill="1" applyBorder="1" applyAlignment="1">
      <alignment horizontal="center" vertical="center"/>
    </xf>
    <xf numFmtId="0" fontId="8" fillId="22" borderId="6" xfId="0" applyFont="1" applyFill="1" applyBorder="1" applyAlignment="1">
      <alignment horizontal="center" vertical="center" shrinkToFit="1"/>
    </xf>
    <xf numFmtId="20" fontId="8" fillId="22" borderId="16" xfId="0" applyNumberFormat="1" applyFont="1" applyFill="1" applyBorder="1" applyAlignment="1">
      <alignment horizontal="center" vertical="center" shrinkToFit="1"/>
    </xf>
    <xf numFmtId="20" fontId="8" fillId="22" borderId="13" xfId="0" applyNumberFormat="1" applyFont="1" applyFill="1" applyBorder="1" applyAlignment="1">
      <alignment horizontal="center" vertical="center" shrinkToFit="1"/>
    </xf>
    <xf numFmtId="0" fontId="8" fillId="22" borderId="13" xfId="0" applyFont="1" applyFill="1" applyBorder="1" applyAlignment="1">
      <alignment horizontal="center" shrinkToFit="1"/>
    </xf>
    <xf numFmtId="20" fontId="8" fillId="22" borderId="19" xfId="0" applyNumberFormat="1" applyFont="1" applyFill="1" applyBorder="1" applyAlignment="1">
      <alignment horizontal="center" vertical="center" shrinkToFit="1"/>
    </xf>
    <xf numFmtId="20" fontId="8" fillId="22" borderId="17" xfId="0" applyNumberFormat="1" applyFont="1" applyFill="1" applyBorder="1" applyAlignment="1">
      <alignment horizontal="center" vertical="center"/>
    </xf>
    <xf numFmtId="0" fontId="8" fillId="22" borderId="40" xfId="0" applyFont="1" applyFill="1" applyBorder="1" applyAlignment="1">
      <alignment horizontal="center" vertical="center" shrinkToFit="1"/>
    </xf>
    <xf numFmtId="0" fontId="8" fillId="22" borderId="40" xfId="0" applyFont="1" applyFill="1" applyBorder="1" applyAlignment="1">
      <alignment horizontal="center" shrinkToFit="1"/>
    </xf>
    <xf numFmtId="20" fontId="8" fillId="22" borderId="63" xfId="0" applyNumberFormat="1" applyFont="1" applyFill="1" applyBorder="1" applyAlignment="1">
      <alignment horizontal="center" vertical="center" shrinkToFit="1"/>
    </xf>
    <xf numFmtId="20" fontId="8" fillId="22" borderId="18" xfId="0" applyNumberFormat="1" applyFont="1" applyFill="1" applyBorder="1" applyAlignment="1">
      <alignment horizontal="center" vertical="center"/>
    </xf>
    <xf numFmtId="0" fontId="8" fillId="22" borderId="17" xfId="0" applyFont="1" applyFill="1" applyBorder="1" applyAlignment="1">
      <alignment horizontal="center" vertical="center" wrapText="1"/>
    </xf>
    <xf numFmtId="0" fontId="8" fillId="22" borderId="40" xfId="0" applyFont="1" applyFill="1" applyBorder="1" applyAlignment="1">
      <alignment horizontal="center" vertical="center"/>
    </xf>
    <xf numFmtId="0" fontId="13" fillId="22" borderId="63" xfId="0" applyFont="1" applyFill="1" applyBorder="1" applyAlignment="1">
      <alignment horizontal="center" vertical="center"/>
    </xf>
    <xf numFmtId="0" fontId="8" fillId="22" borderId="20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horizontal="center" vertical="center" shrinkToFit="1"/>
    </xf>
    <xf numFmtId="0" fontId="13" fillId="22" borderId="0" xfId="0" applyFont="1" applyFill="1" applyAlignment="1">
      <alignment horizontal="center" vertical="center"/>
    </xf>
    <xf numFmtId="0" fontId="21" fillId="22" borderId="0" xfId="0" applyFont="1" applyFill="1" applyAlignment="1">
      <alignment horizontal="center" vertical="center"/>
    </xf>
    <xf numFmtId="0" fontId="21" fillId="22" borderId="0" xfId="0" applyFont="1" applyFill="1" applyAlignment="1">
      <alignment vertical="center"/>
    </xf>
    <xf numFmtId="0" fontId="13" fillId="22" borderId="55" xfId="0" applyFont="1" applyFill="1" applyBorder="1" applyAlignment="1">
      <alignment horizontal="center" vertical="center"/>
    </xf>
    <xf numFmtId="0" fontId="13" fillId="22" borderId="57" xfId="0" applyFont="1" applyFill="1" applyBorder="1" applyAlignment="1">
      <alignment horizontal="center" vertical="center"/>
    </xf>
    <xf numFmtId="0" fontId="8" fillId="22" borderId="14" xfId="0" applyFont="1" applyFill="1" applyBorder="1" applyAlignment="1">
      <alignment horizontal="center" vertical="center" shrinkToFit="1"/>
    </xf>
    <xf numFmtId="0" fontId="8" fillId="22" borderId="14" xfId="0" applyFont="1" applyFill="1" applyBorder="1" applyAlignment="1">
      <alignment horizontal="center" shrinkToFit="1"/>
    </xf>
    <xf numFmtId="0" fontId="8" fillId="22" borderId="75" xfId="0" applyFont="1" applyFill="1" applyBorder="1" applyAlignment="1">
      <alignment horizontal="center" vertical="center" shrinkToFit="1"/>
    </xf>
    <xf numFmtId="0" fontId="8" fillId="22" borderId="63" xfId="0" applyFont="1" applyFill="1" applyBorder="1" applyAlignment="1">
      <alignment horizontal="center" vertical="center" shrinkToFit="1"/>
    </xf>
    <xf numFmtId="20" fontId="8" fillId="22" borderId="42" xfId="0" applyNumberFormat="1" applyFont="1" applyFill="1" applyBorder="1" applyAlignment="1">
      <alignment horizontal="center" vertical="center" shrinkToFit="1"/>
    </xf>
    <xf numFmtId="20" fontId="8" fillId="22" borderId="38" xfId="0" applyNumberFormat="1" applyFont="1" applyFill="1" applyBorder="1" applyAlignment="1">
      <alignment horizontal="center" vertical="center" shrinkToFit="1"/>
    </xf>
    <xf numFmtId="0" fontId="8" fillId="22" borderId="41" xfId="0" applyFont="1" applyFill="1" applyBorder="1" applyAlignment="1">
      <alignment horizontal="center" vertical="center"/>
    </xf>
    <xf numFmtId="20" fontId="8" fillId="22" borderId="11" xfId="0" applyNumberFormat="1" applyFont="1" applyFill="1" applyBorder="1" applyAlignment="1">
      <alignment horizontal="center" shrinkToFit="1"/>
    </xf>
    <xf numFmtId="0" fontId="8" fillId="22" borderId="20" xfId="0" applyFont="1" applyFill="1" applyBorder="1" applyAlignment="1">
      <alignment horizontal="center" vertical="center" shrinkToFit="1"/>
    </xf>
    <xf numFmtId="0" fontId="8" fillId="22" borderId="11" xfId="0" applyFont="1" applyFill="1" applyBorder="1" applyAlignment="1">
      <alignment horizontal="center" vertical="center" shrinkToFit="1"/>
    </xf>
    <xf numFmtId="0" fontId="8" fillId="22" borderId="6" xfId="0" applyFont="1" applyFill="1" applyBorder="1" applyAlignment="1">
      <alignment horizontal="center" vertical="center"/>
    </xf>
    <xf numFmtId="20" fontId="8" fillId="22" borderId="53" xfId="0" applyNumberFormat="1" applyFont="1" applyFill="1" applyBorder="1" applyAlignment="1">
      <alignment horizontal="center" vertical="center"/>
    </xf>
    <xf numFmtId="20" fontId="8" fillId="22" borderId="14" xfId="0" applyNumberFormat="1" applyFont="1" applyFill="1" applyBorder="1" applyAlignment="1">
      <alignment horizontal="center" vertical="center" shrinkToFit="1"/>
    </xf>
    <xf numFmtId="0" fontId="13" fillId="22" borderId="20" xfId="0" applyFont="1" applyFill="1" applyBorder="1" applyAlignment="1">
      <alignment horizontal="center" vertical="center"/>
    </xf>
    <xf numFmtId="0" fontId="13" fillId="22" borderId="11" xfId="0" applyFont="1" applyFill="1" applyBorder="1" applyAlignment="1">
      <alignment horizontal="center" vertical="center"/>
    </xf>
    <xf numFmtId="0" fontId="13" fillId="22" borderId="21" xfId="0" applyFont="1" applyFill="1" applyBorder="1" applyAlignment="1">
      <alignment horizontal="center" vertical="center"/>
    </xf>
    <xf numFmtId="0" fontId="8" fillId="22" borderId="53" xfId="0" applyFont="1" applyFill="1" applyBorder="1" applyAlignment="1">
      <alignment horizontal="center" vertical="center"/>
    </xf>
    <xf numFmtId="0" fontId="8" fillId="22" borderId="54" xfId="0" applyFont="1" applyFill="1" applyBorder="1" applyAlignment="1">
      <alignment horizontal="center" vertical="center"/>
    </xf>
    <xf numFmtId="20" fontId="8" fillId="22" borderId="65" xfId="0" applyNumberFormat="1" applyFont="1" applyFill="1" applyBorder="1" applyAlignment="1">
      <alignment horizontal="center" vertical="center"/>
    </xf>
    <xf numFmtId="20" fontId="8" fillId="22" borderId="14" xfId="0" applyNumberFormat="1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 wrapText="1"/>
    </xf>
    <xf numFmtId="20" fontId="8" fillId="22" borderId="64" xfId="0" applyNumberFormat="1" applyFont="1" applyFill="1" applyBorder="1" applyAlignment="1">
      <alignment horizontal="center" vertical="center" shrinkToFit="1"/>
    </xf>
    <xf numFmtId="0" fontId="8" fillId="22" borderId="61" xfId="0" applyFont="1" applyFill="1" applyBorder="1" applyAlignment="1">
      <alignment vertical="center"/>
    </xf>
    <xf numFmtId="0" fontId="0" fillId="22" borderId="57" xfId="0" applyFill="1" applyBorder="1"/>
    <xf numFmtId="0" fontId="21" fillId="22" borderId="53" xfId="0" applyFont="1" applyFill="1" applyBorder="1" applyAlignment="1">
      <alignment horizontal="center" vertical="center"/>
    </xf>
    <xf numFmtId="0" fontId="21" fillId="22" borderId="70" xfId="0" applyFont="1" applyFill="1" applyBorder="1" applyAlignment="1">
      <alignment horizontal="center" vertical="center"/>
    </xf>
    <xf numFmtId="0" fontId="21" fillId="22" borderId="51" xfId="0" applyFont="1" applyFill="1" applyBorder="1" applyAlignment="1">
      <alignment horizontal="center" vertical="center"/>
    </xf>
    <xf numFmtId="0" fontId="8" fillId="22" borderId="73" xfId="0" applyFont="1" applyFill="1" applyBorder="1" applyAlignment="1">
      <alignment horizontal="center" vertical="center"/>
    </xf>
    <xf numFmtId="0" fontId="8" fillId="22" borderId="75" xfId="0" applyFont="1" applyFill="1" applyBorder="1" applyAlignment="1">
      <alignment horizontal="center" shrinkToFit="1"/>
    </xf>
    <xf numFmtId="0" fontId="21" fillId="22" borderId="18" xfId="0" applyFont="1" applyFill="1" applyBorder="1" applyAlignment="1">
      <alignment horizontal="center" vertical="center"/>
    </xf>
    <xf numFmtId="0" fontId="21" fillId="22" borderId="65" xfId="0" applyFont="1" applyFill="1" applyBorder="1" applyAlignment="1">
      <alignment horizontal="center" vertical="center"/>
    </xf>
    <xf numFmtId="0" fontId="21" fillId="22" borderId="41" xfId="0" applyFont="1" applyFill="1" applyBorder="1" applyAlignment="1">
      <alignment horizontal="center" vertical="center"/>
    </xf>
    <xf numFmtId="0" fontId="8" fillId="22" borderId="63" xfId="0" applyFont="1" applyFill="1" applyBorder="1" applyAlignment="1">
      <alignment horizontal="center" shrinkToFit="1"/>
    </xf>
    <xf numFmtId="0" fontId="21" fillId="22" borderId="18" xfId="0" applyFont="1" applyFill="1" applyBorder="1" applyAlignment="1">
      <alignment vertical="center"/>
    </xf>
    <xf numFmtId="0" fontId="21" fillId="22" borderId="65" xfId="0" applyFont="1" applyFill="1" applyBorder="1" applyAlignment="1">
      <alignment vertical="center"/>
    </xf>
    <xf numFmtId="0" fontId="21" fillId="22" borderId="41" xfId="0" applyFont="1" applyFill="1" applyBorder="1" applyAlignment="1">
      <alignment vertical="center"/>
    </xf>
    <xf numFmtId="0" fontId="21" fillId="22" borderId="55" xfId="0" applyFont="1" applyFill="1" applyBorder="1" applyAlignment="1">
      <alignment horizontal="center" vertical="center"/>
    </xf>
    <xf numFmtId="0" fontId="8" fillId="22" borderId="62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/>
    </xf>
    <xf numFmtId="0" fontId="8" fillId="21" borderId="0" xfId="7" applyFont="1" applyFill="1" applyAlignment="1">
      <alignment horizontal="center" vertical="center"/>
    </xf>
    <xf numFmtId="0" fontId="8" fillId="15" borderId="5" xfId="7" applyFont="1" applyFill="1" applyBorder="1" applyAlignment="1">
      <alignment horizontal="center" vertical="center"/>
    </xf>
    <xf numFmtId="0" fontId="8" fillId="15" borderId="11" xfId="7" applyFont="1" applyFill="1" applyBorder="1" applyAlignment="1">
      <alignment horizontal="center" vertical="center"/>
    </xf>
    <xf numFmtId="0" fontId="8" fillId="17" borderId="13" xfId="7" applyFont="1" applyFill="1" applyBorder="1" applyAlignment="1">
      <alignment horizontal="center" vertical="center"/>
    </xf>
    <xf numFmtId="0" fontId="8" fillId="15" borderId="38" xfId="7" applyFont="1" applyFill="1" applyBorder="1" applyAlignment="1">
      <alignment horizontal="center" vertical="center"/>
    </xf>
    <xf numFmtId="0" fontId="8" fillId="41" borderId="5" xfId="7" applyFont="1" applyFill="1" applyBorder="1" applyAlignment="1">
      <alignment horizontal="center" vertical="center"/>
    </xf>
    <xf numFmtId="0" fontId="8" fillId="41" borderId="17" xfId="7" applyFont="1" applyFill="1" applyBorder="1" applyAlignment="1">
      <alignment horizontal="center" vertical="center"/>
    </xf>
    <xf numFmtId="0" fontId="8" fillId="41" borderId="11" xfId="7" applyFont="1" applyFill="1" applyBorder="1" applyAlignment="1">
      <alignment horizontal="center" vertical="center"/>
    </xf>
    <xf numFmtId="0" fontId="8" fillId="17" borderId="5" xfId="7" applyFont="1" applyFill="1" applyBorder="1" applyAlignment="1">
      <alignment horizontal="center" vertical="center"/>
    </xf>
    <xf numFmtId="0" fontId="8" fillId="41" borderId="13" xfId="7" applyFont="1" applyFill="1" applyBorder="1" applyAlignment="1">
      <alignment horizontal="center" vertical="center"/>
    </xf>
    <xf numFmtId="0" fontId="8" fillId="15" borderId="6" xfId="7" applyFont="1" applyFill="1" applyBorder="1" applyAlignment="1">
      <alignment horizontal="center" vertical="center"/>
    </xf>
    <xf numFmtId="0" fontId="8" fillId="21" borderId="51" xfId="7" applyFont="1" applyFill="1" applyBorder="1" applyAlignment="1">
      <alignment horizontal="center" vertical="center"/>
    </xf>
    <xf numFmtId="0" fontId="8" fillId="21" borderId="75" xfId="7" applyFont="1" applyFill="1" applyBorder="1" applyAlignment="1">
      <alignment horizontal="center" vertical="center"/>
    </xf>
    <xf numFmtId="0" fontId="8" fillId="21" borderId="5" xfId="7" applyFont="1" applyFill="1" applyBorder="1" applyAlignment="1">
      <alignment horizontal="center" vertical="center"/>
    </xf>
    <xf numFmtId="0" fontId="8" fillId="21" borderId="6" xfId="7" applyFont="1" applyFill="1" applyBorder="1" applyAlignment="1">
      <alignment horizontal="center" vertical="center"/>
    </xf>
    <xf numFmtId="0" fontId="8" fillId="17" borderId="53" xfId="7" applyFont="1" applyFill="1" applyBorder="1" applyAlignment="1">
      <alignment horizontal="center" vertical="center"/>
    </xf>
    <xf numFmtId="0" fontId="8" fillId="17" borderId="51" xfId="7" applyFont="1" applyFill="1" applyBorder="1" applyAlignment="1">
      <alignment horizontal="center" vertical="center"/>
    </xf>
    <xf numFmtId="0" fontId="8" fillId="41" borderId="75" xfId="7" applyFont="1" applyFill="1" applyBorder="1" applyAlignment="1">
      <alignment horizontal="center" vertical="center"/>
    </xf>
    <xf numFmtId="0" fontId="8" fillId="41" borderId="6" xfId="7" applyFont="1" applyFill="1" applyBorder="1" applyAlignment="1">
      <alignment horizontal="center" vertical="center"/>
    </xf>
    <xf numFmtId="0" fontId="8" fillId="41" borderId="53" xfId="7" applyFont="1" applyFill="1" applyBorder="1" applyAlignment="1">
      <alignment horizontal="center" vertical="center"/>
    </xf>
    <xf numFmtId="0" fontId="8" fillId="41" borderId="51" xfId="7" applyFont="1" applyFill="1" applyBorder="1" applyAlignment="1">
      <alignment horizontal="center" vertical="center"/>
    </xf>
    <xf numFmtId="0" fontId="8" fillId="21" borderId="53" xfId="7" applyFont="1" applyFill="1" applyBorder="1" applyAlignment="1">
      <alignment horizontal="center" vertical="center"/>
    </xf>
    <xf numFmtId="0" fontId="8" fillId="15" borderId="51" xfId="7" applyFont="1" applyFill="1" applyBorder="1" applyAlignment="1">
      <alignment horizontal="center" vertical="center"/>
    </xf>
    <xf numFmtId="0" fontId="8" fillId="22" borderId="53" xfId="7" applyFont="1" applyFill="1" applyBorder="1" applyAlignment="1">
      <alignment horizontal="center" vertical="center"/>
    </xf>
    <xf numFmtId="0" fontId="8" fillId="22" borderId="5" xfId="7" applyFont="1" applyFill="1" applyBorder="1" applyAlignment="1">
      <alignment horizontal="center" vertical="center"/>
    </xf>
    <xf numFmtId="0" fontId="8" fillId="22" borderId="51" xfId="7" applyFont="1" applyFill="1" applyBorder="1" applyAlignment="1">
      <alignment horizontal="center" vertical="center"/>
    </xf>
    <xf numFmtId="0" fontId="8" fillId="15" borderId="40" xfId="7" applyFont="1" applyFill="1" applyBorder="1" applyAlignment="1">
      <alignment horizontal="center" vertical="center"/>
    </xf>
    <xf numFmtId="0" fontId="8" fillId="21" borderId="41" xfId="7" applyFont="1" applyFill="1" applyBorder="1" applyAlignment="1">
      <alignment horizontal="center" vertical="center"/>
    </xf>
    <xf numFmtId="0" fontId="8" fillId="15" borderId="63" xfId="7" applyFont="1" applyFill="1" applyBorder="1" applyAlignment="1">
      <alignment horizontal="center" vertical="center"/>
    </xf>
    <xf numFmtId="0" fontId="8" fillId="17" borderId="18" xfId="7" applyFont="1" applyFill="1" applyBorder="1" applyAlignment="1">
      <alignment horizontal="center" vertical="center"/>
    </xf>
    <xf numFmtId="0" fontId="8" fillId="17" borderId="41" xfId="7" applyFont="1" applyFill="1" applyBorder="1" applyAlignment="1">
      <alignment horizontal="center" vertical="center"/>
    </xf>
    <xf numFmtId="0" fontId="8" fillId="41" borderId="63" xfId="7" applyFont="1" applyFill="1" applyBorder="1" applyAlignment="1">
      <alignment horizontal="center" vertical="center"/>
    </xf>
    <xf numFmtId="0" fontId="8" fillId="41" borderId="40" xfId="7" applyFont="1" applyFill="1" applyBorder="1" applyAlignment="1">
      <alignment horizontal="center" vertical="center"/>
    </xf>
    <xf numFmtId="0" fontId="8" fillId="41" borderId="18" xfId="7" applyFont="1" applyFill="1" applyBorder="1" applyAlignment="1">
      <alignment horizontal="center" vertical="center"/>
    </xf>
    <xf numFmtId="0" fontId="8" fillId="41" borderId="41" xfId="7" applyFont="1" applyFill="1" applyBorder="1" applyAlignment="1">
      <alignment horizontal="center" vertical="center"/>
    </xf>
    <xf numFmtId="0" fontId="8" fillId="21" borderId="63" xfId="7" applyFont="1" applyFill="1" applyBorder="1" applyAlignment="1">
      <alignment horizontal="center" vertical="center"/>
    </xf>
    <xf numFmtId="0" fontId="8" fillId="21" borderId="17" xfId="7" applyFont="1" applyFill="1" applyBorder="1" applyAlignment="1">
      <alignment horizontal="center" vertical="center"/>
    </xf>
    <xf numFmtId="0" fontId="8" fillId="21" borderId="40" xfId="7" applyFont="1" applyFill="1" applyBorder="1" applyAlignment="1">
      <alignment horizontal="center" vertical="center"/>
    </xf>
    <xf numFmtId="0" fontId="8" fillId="21" borderId="18" xfId="7" applyFont="1" applyFill="1" applyBorder="1" applyAlignment="1">
      <alignment horizontal="center" vertical="center"/>
    </xf>
    <xf numFmtId="0" fontId="8" fillId="15" borderId="41" xfId="7" applyFont="1" applyFill="1" applyBorder="1" applyAlignment="1">
      <alignment horizontal="center" vertical="center"/>
    </xf>
    <xf numFmtId="0" fontId="8" fillId="15" borderId="18" xfId="7" applyFont="1" applyFill="1" applyBorder="1" applyAlignment="1">
      <alignment horizontal="center" vertical="center"/>
    </xf>
    <xf numFmtId="0" fontId="8" fillId="18" borderId="18" xfId="7" applyFont="1" applyFill="1" applyBorder="1" applyAlignment="1">
      <alignment horizontal="center" vertical="center"/>
    </xf>
    <xf numFmtId="0" fontId="8" fillId="18" borderId="41" xfId="7" applyFont="1" applyFill="1" applyBorder="1" applyAlignment="1">
      <alignment horizontal="center" vertical="center"/>
    </xf>
    <xf numFmtId="0" fontId="8" fillId="15" borderId="12" xfId="7" applyFont="1" applyFill="1" applyBorder="1" applyAlignment="1">
      <alignment horizontal="center" vertical="center"/>
    </xf>
    <xf numFmtId="0" fontId="8" fillId="21" borderId="21" xfId="7" applyFont="1" applyFill="1" applyBorder="1" applyAlignment="1">
      <alignment horizontal="center" vertical="center"/>
    </xf>
    <xf numFmtId="0" fontId="8" fillId="15" borderId="60" xfId="7" applyFont="1" applyFill="1" applyBorder="1" applyAlignment="1">
      <alignment horizontal="center" vertical="center"/>
    </xf>
    <xf numFmtId="0" fontId="8" fillId="15" borderId="20" xfId="7" applyFont="1" applyFill="1" applyBorder="1" applyAlignment="1">
      <alignment horizontal="center" vertical="center"/>
    </xf>
    <xf numFmtId="0" fontId="8" fillId="15" borderId="21" xfId="7" applyFont="1" applyFill="1" applyBorder="1" applyAlignment="1">
      <alignment horizontal="center" vertical="center"/>
    </xf>
    <xf numFmtId="0" fontId="8" fillId="41" borderId="60" xfId="7" applyFont="1" applyFill="1" applyBorder="1" applyAlignment="1">
      <alignment horizontal="center" vertical="center"/>
    </xf>
    <xf numFmtId="0" fontId="8" fillId="41" borderId="12" xfId="7" applyFont="1" applyFill="1" applyBorder="1" applyAlignment="1">
      <alignment horizontal="center" vertical="center"/>
    </xf>
    <xf numFmtId="0" fontId="8" fillId="41" borderId="20" xfId="7" applyFont="1" applyFill="1" applyBorder="1" applyAlignment="1">
      <alignment horizontal="center" vertical="center"/>
    </xf>
    <xf numFmtId="0" fontId="8" fillId="41" borderId="21" xfId="7" applyFont="1" applyFill="1" applyBorder="1" applyAlignment="1">
      <alignment horizontal="center" vertical="center"/>
    </xf>
    <xf numFmtId="0" fontId="8" fillId="18" borderId="60" xfId="7" applyFont="1" applyFill="1" applyBorder="1" applyAlignment="1">
      <alignment horizontal="center" vertical="center"/>
    </xf>
    <xf numFmtId="0" fontId="8" fillId="18" borderId="11" xfId="7" applyFont="1" applyFill="1" applyBorder="1" applyAlignment="1">
      <alignment horizontal="center" vertical="center"/>
    </xf>
    <xf numFmtId="0" fontId="8" fillId="18" borderId="12" xfId="7" applyFont="1" applyFill="1" applyBorder="1" applyAlignment="1">
      <alignment horizontal="center" vertical="center"/>
    </xf>
    <xf numFmtId="0" fontId="8" fillId="21" borderId="60" xfId="7" applyFont="1" applyFill="1" applyBorder="1" applyAlignment="1">
      <alignment horizontal="center" vertical="center"/>
    </xf>
    <xf numFmtId="0" fontId="8" fillId="21" borderId="11" xfId="7" applyFont="1" applyFill="1" applyBorder="1" applyAlignment="1">
      <alignment horizontal="center" vertical="center"/>
    </xf>
    <xf numFmtId="0" fontId="8" fillId="21" borderId="12" xfId="7" applyFont="1" applyFill="1" applyBorder="1" applyAlignment="1">
      <alignment horizontal="center" vertical="center"/>
    </xf>
    <xf numFmtId="0" fontId="8" fillId="21" borderId="20" xfId="7" applyFont="1" applyFill="1" applyBorder="1" applyAlignment="1">
      <alignment horizontal="center" vertical="center"/>
    </xf>
    <xf numFmtId="0" fontId="8" fillId="17" borderId="20" xfId="7" applyFont="1" applyFill="1" applyBorder="1" applyAlignment="1">
      <alignment horizontal="center" vertical="center"/>
    </xf>
    <xf numFmtId="0" fontId="8" fillId="17" borderId="11" xfId="7" applyFont="1" applyFill="1" applyBorder="1" applyAlignment="1">
      <alignment horizontal="center" vertical="center"/>
    </xf>
    <xf numFmtId="0" fontId="8" fillId="17" borderId="14" xfId="7" applyFont="1" applyFill="1" applyBorder="1" applyAlignment="1">
      <alignment horizontal="center" vertical="center"/>
    </xf>
    <xf numFmtId="0" fontId="8" fillId="21" borderId="15" xfId="7" applyFont="1" applyFill="1" applyBorder="1" applyAlignment="1">
      <alignment horizontal="center" vertical="center"/>
    </xf>
    <xf numFmtId="0" fontId="8" fillId="21" borderId="19" xfId="7" applyFont="1" applyFill="1" applyBorder="1" applyAlignment="1">
      <alignment horizontal="center" vertical="center"/>
    </xf>
    <xf numFmtId="0" fontId="8" fillId="21" borderId="13" xfId="7" applyFont="1" applyFill="1" applyBorder="1" applyAlignment="1">
      <alignment horizontal="center" vertical="center"/>
    </xf>
    <xf numFmtId="0" fontId="8" fillId="21" borderId="14" xfId="7" applyFont="1" applyFill="1" applyBorder="1" applyAlignment="1">
      <alignment horizontal="center" vertical="center"/>
    </xf>
    <xf numFmtId="0" fontId="8" fillId="15" borderId="16" xfId="7" applyFont="1" applyFill="1" applyBorder="1" applyAlignment="1">
      <alignment horizontal="center" vertical="center"/>
    </xf>
    <xf numFmtId="0" fontId="8" fillId="15" borderId="13" xfId="7" applyFont="1" applyFill="1" applyBorder="1" applyAlignment="1">
      <alignment horizontal="center" vertical="center"/>
    </xf>
    <xf numFmtId="0" fontId="8" fillId="15" borderId="15" xfId="7" applyFont="1" applyFill="1" applyBorder="1" applyAlignment="1">
      <alignment horizontal="center" vertical="center"/>
    </xf>
    <xf numFmtId="0" fontId="8" fillId="21" borderId="16" xfId="7" applyFont="1" applyFill="1" applyBorder="1" applyAlignment="1">
      <alignment horizontal="center" vertical="center"/>
    </xf>
    <xf numFmtId="0" fontId="8" fillId="17" borderId="19" xfId="7" applyFont="1" applyFill="1" applyBorder="1" applyAlignment="1">
      <alignment horizontal="center" vertical="center"/>
    </xf>
    <xf numFmtId="0" fontId="8" fillId="22" borderId="16" xfId="7" applyFont="1" applyFill="1" applyBorder="1" applyAlignment="1">
      <alignment horizontal="center" vertical="center"/>
    </xf>
    <xf numFmtId="0" fontId="8" fillId="22" borderId="13" xfId="7" applyFont="1" applyFill="1" applyBorder="1" applyAlignment="1">
      <alignment horizontal="center" vertical="center"/>
    </xf>
    <xf numFmtId="0" fontId="8" fillId="22" borderId="15" xfId="7" applyFont="1" applyFill="1" applyBorder="1" applyAlignment="1">
      <alignment horizontal="center" vertical="center"/>
    </xf>
    <xf numFmtId="0" fontId="8" fillId="18" borderId="63" xfId="7" applyFont="1" applyFill="1" applyBorder="1" applyAlignment="1">
      <alignment horizontal="center" vertical="center"/>
    </xf>
    <xf numFmtId="0" fontId="8" fillId="18" borderId="40" xfId="7" applyFont="1" applyFill="1" applyBorder="1" applyAlignment="1">
      <alignment horizontal="center" vertical="center"/>
    </xf>
    <xf numFmtId="0" fontId="8" fillId="28" borderId="18" xfId="7" applyFont="1" applyFill="1" applyBorder="1" applyAlignment="1">
      <alignment horizontal="center" vertical="center"/>
    </xf>
    <xf numFmtId="0" fontId="8" fillId="28" borderId="41" xfId="7" applyFont="1" applyFill="1" applyBorder="1" applyAlignment="1">
      <alignment horizontal="center" vertical="center"/>
    </xf>
    <xf numFmtId="0" fontId="8" fillId="17" borderId="63" xfId="7" applyFont="1" applyFill="1" applyBorder="1" applyAlignment="1">
      <alignment horizontal="center" vertical="center"/>
    </xf>
    <xf numFmtId="0" fontId="8" fillId="17" borderId="40" xfId="7" applyFont="1" applyFill="1" applyBorder="1" applyAlignment="1">
      <alignment horizontal="center" vertical="center"/>
    </xf>
    <xf numFmtId="0" fontId="8" fillId="15" borderId="43" xfId="7" applyFont="1" applyFill="1" applyBorder="1" applyAlignment="1">
      <alignment horizontal="center" vertical="center"/>
    </xf>
    <xf numFmtId="0" fontId="8" fillId="21" borderId="78" xfId="7" applyFont="1" applyFill="1" applyBorder="1" applyAlignment="1">
      <alignment horizontal="center" vertical="center"/>
    </xf>
    <xf numFmtId="0" fontId="8" fillId="21" borderId="76" xfId="7" applyFont="1" applyFill="1" applyBorder="1" applyAlignment="1">
      <alignment horizontal="center" vertical="center"/>
    </xf>
    <xf numFmtId="0" fontId="8" fillId="21" borderId="38" xfId="7" applyFont="1" applyFill="1" applyBorder="1" applyAlignment="1">
      <alignment horizontal="center" vertical="center"/>
    </xf>
    <xf numFmtId="0" fontId="8" fillId="21" borderId="43" xfId="7" applyFont="1" applyFill="1" applyBorder="1" applyAlignment="1">
      <alignment horizontal="center" vertical="center"/>
    </xf>
    <xf numFmtId="0" fontId="8" fillId="17" borderId="42" xfId="7" applyFont="1" applyFill="1" applyBorder="1" applyAlignment="1">
      <alignment horizontal="center" vertical="center"/>
    </xf>
    <xf numFmtId="0" fontId="8" fillId="17" borderId="38" xfId="7" applyFont="1" applyFill="1" applyBorder="1" applyAlignment="1">
      <alignment horizontal="center" vertical="center"/>
    </xf>
    <xf numFmtId="0" fontId="8" fillId="17" borderId="78" xfId="7" applyFont="1" applyFill="1" applyBorder="1" applyAlignment="1">
      <alignment horizontal="center" vertical="center"/>
    </xf>
    <xf numFmtId="0" fontId="8" fillId="17" borderId="76" xfId="7" applyFont="1" applyFill="1" applyBorder="1" applyAlignment="1">
      <alignment horizontal="center" vertical="center"/>
    </xf>
    <xf numFmtId="0" fontId="8" fillId="17" borderId="43" xfId="7" applyFont="1" applyFill="1" applyBorder="1" applyAlignment="1">
      <alignment horizontal="center" vertical="center"/>
    </xf>
    <xf numFmtId="0" fontId="8" fillId="15" borderId="42" xfId="7" applyFont="1" applyFill="1" applyBorder="1" applyAlignment="1">
      <alignment horizontal="center" vertical="center"/>
    </xf>
    <xf numFmtId="0" fontId="8" fillId="15" borderId="78" xfId="7" applyFont="1" applyFill="1" applyBorder="1" applyAlignment="1">
      <alignment horizontal="center" vertical="center"/>
    </xf>
    <xf numFmtId="0" fontId="8" fillId="18" borderId="76" xfId="7" applyFont="1" applyFill="1" applyBorder="1" applyAlignment="1">
      <alignment horizontal="center" vertical="center"/>
    </xf>
    <xf numFmtId="0" fontId="8" fillId="18" borderId="38" xfId="7" applyFont="1" applyFill="1" applyBorder="1" applyAlignment="1">
      <alignment horizontal="center" vertical="center"/>
    </xf>
    <xf numFmtId="0" fontId="8" fillId="18" borderId="43" xfId="7" applyFont="1" applyFill="1" applyBorder="1" applyAlignment="1">
      <alignment horizontal="center" vertical="center"/>
    </xf>
    <xf numFmtId="0" fontId="8" fillId="21" borderId="42" xfId="7" applyFont="1" applyFill="1" applyBorder="1" applyAlignment="1">
      <alignment horizontal="center" vertical="center"/>
    </xf>
    <xf numFmtId="0" fontId="8" fillId="15" borderId="76" xfId="7" applyFont="1" applyFill="1" applyBorder="1" applyAlignment="1">
      <alignment horizontal="center" vertical="center"/>
    </xf>
    <xf numFmtId="0" fontId="8" fillId="15" borderId="53" xfId="7" applyFont="1" applyFill="1" applyBorder="1" applyAlignment="1">
      <alignment horizontal="center" vertical="center"/>
    </xf>
    <xf numFmtId="0" fontId="8" fillId="17" borderId="75" xfId="7" applyFont="1" applyFill="1" applyBorder="1" applyAlignment="1">
      <alignment horizontal="center" vertical="center"/>
    </xf>
    <xf numFmtId="0" fontId="8" fillId="17" borderId="6" xfId="7" applyFont="1" applyFill="1" applyBorder="1" applyAlignment="1">
      <alignment horizontal="center" vertical="center"/>
    </xf>
    <xf numFmtId="0" fontId="8" fillId="17" borderId="21" xfId="7" applyFont="1" applyFill="1" applyBorder="1" applyAlignment="1">
      <alignment horizontal="center" vertical="center"/>
    </xf>
    <xf numFmtId="0" fontId="8" fillId="17" borderId="60" xfId="7" applyFont="1" applyFill="1" applyBorder="1" applyAlignment="1">
      <alignment horizontal="center" vertical="center"/>
    </xf>
    <xf numFmtId="0" fontId="8" fillId="17" borderId="12" xfId="7" applyFont="1" applyFill="1" applyBorder="1" applyAlignment="1">
      <alignment horizontal="center" vertical="center"/>
    </xf>
    <xf numFmtId="0" fontId="8" fillId="17" borderId="16" xfId="7" applyFont="1" applyFill="1" applyBorder="1" applyAlignment="1">
      <alignment horizontal="center" vertical="center"/>
    </xf>
    <xf numFmtId="0" fontId="8" fillId="17" borderId="15" xfId="7" applyFont="1" applyFill="1" applyBorder="1" applyAlignment="1">
      <alignment horizontal="center" vertical="center"/>
    </xf>
    <xf numFmtId="0" fontId="8" fillId="41" borderId="19" xfId="7" applyFont="1" applyFill="1" applyBorder="1" applyAlignment="1">
      <alignment horizontal="center" vertical="center"/>
    </xf>
    <xf numFmtId="0" fontId="8" fillId="41" borderId="14" xfId="7" applyFont="1" applyFill="1" applyBorder="1" applyAlignment="1">
      <alignment horizontal="center" vertical="center"/>
    </xf>
    <xf numFmtId="0" fontId="8" fillId="41" borderId="76" xfId="7" applyFont="1" applyFill="1" applyBorder="1" applyAlignment="1">
      <alignment horizontal="center" vertical="center"/>
    </xf>
    <xf numFmtId="0" fontId="8" fillId="41" borderId="38" xfId="7" applyFont="1" applyFill="1" applyBorder="1" applyAlignment="1">
      <alignment horizontal="center" vertical="center"/>
    </xf>
    <xf numFmtId="0" fontId="8" fillId="41" borderId="43" xfId="7" applyFont="1" applyFill="1" applyBorder="1" applyAlignment="1">
      <alignment horizontal="center" vertical="center"/>
    </xf>
    <xf numFmtId="0" fontId="8" fillId="18" borderId="42" xfId="7" applyFont="1" applyFill="1" applyBorder="1" applyAlignment="1">
      <alignment horizontal="center" vertical="center"/>
    </xf>
    <xf numFmtId="0" fontId="8" fillId="18" borderId="78" xfId="7" applyFont="1" applyFill="1" applyBorder="1" applyAlignment="1">
      <alignment horizontal="center" vertical="center"/>
    </xf>
    <xf numFmtId="0" fontId="8" fillId="28" borderId="63" xfId="7" applyFont="1" applyFill="1" applyBorder="1" applyAlignment="1">
      <alignment horizontal="center" vertical="center"/>
    </xf>
    <xf numFmtId="0" fontId="8" fillId="28" borderId="40" xfId="7" applyFont="1" applyFill="1" applyBorder="1" applyAlignment="1">
      <alignment horizontal="center" vertical="center"/>
    </xf>
    <xf numFmtId="0" fontId="8" fillId="18" borderId="20" xfId="7" applyFont="1" applyFill="1" applyBorder="1" applyAlignment="1">
      <alignment horizontal="center" vertical="center"/>
    </xf>
    <xf numFmtId="0" fontId="8" fillId="18" borderId="21" xfId="7" applyFont="1" applyFill="1" applyBorder="1" applyAlignment="1">
      <alignment horizontal="center" vertical="center"/>
    </xf>
    <xf numFmtId="0" fontId="18" fillId="0" borderId="0" xfId="48" applyFont="1">
      <alignment vertical="center"/>
    </xf>
    <xf numFmtId="0" fontId="8" fillId="41" borderId="16" xfId="7" applyFont="1" applyFill="1" applyBorder="1" applyAlignment="1">
      <alignment horizontal="center" vertical="center"/>
    </xf>
    <xf numFmtId="0" fontId="8" fillId="41" borderId="15" xfId="7" applyFont="1" applyFill="1" applyBorder="1" applyAlignment="1">
      <alignment horizontal="center" vertical="center"/>
    </xf>
    <xf numFmtId="0" fontId="8" fillId="41" borderId="42" xfId="7" applyFont="1" applyFill="1" applyBorder="1" applyAlignment="1">
      <alignment horizontal="center" vertical="center"/>
    </xf>
    <xf numFmtId="0" fontId="8" fillId="41" borderId="78" xfId="7" applyFont="1" applyFill="1" applyBorder="1" applyAlignment="1">
      <alignment horizontal="center" vertical="center"/>
    </xf>
    <xf numFmtId="0" fontId="8" fillId="18" borderId="75" xfId="7" applyFont="1" applyFill="1" applyBorder="1" applyAlignment="1">
      <alignment horizontal="center" vertical="center"/>
    </xf>
    <xf numFmtId="0" fontId="8" fillId="18" borderId="5" xfId="7" applyFont="1" applyFill="1" applyBorder="1" applyAlignment="1">
      <alignment horizontal="center" vertical="center"/>
    </xf>
    <xf numFmtId="0" fontId="8" fillId="18" borderId="6" xfId="7" applyFont="1" applyFill="1" applyBorder="1" applyAlignment="1">
      <alignment horizontal="center" vertical="center"/>
    </xf>
    <xf numFmtId="0" fontId="8" fillId="18" borderId="19" xfId="7" applyFont="1" applyFill="1" applyBorder="1" applyAlignment="1">
      <alignment horizontal="center" vertical="center"/>
    </xf>
    <xf numFmtId="0" fontId="8" fillId="18" borderId="13" xfId="7" applyFont="1" applyFill="1" applyBorder="1" applyAlignment="1">
      <alignment horizontal="center" vertical="center"/>
    </xf>
    <xf numFmtId="0" fontId="8" fillId="18" borderId="14" xfId="7" applyFont="1" applyFill="1" applyBorder="1" applyAlignment="1">
      <alignment horizontal="center" vertical="center"/>
    </xf>
    <xf numFmtId="20" fontId="8" fillId="0" borderId="13" xfId="7" applyNumberFormat="1" applyFont="1" applyBorder="1" applyAlignment="1">
      <alignment horizontal="center" vertical="center"/>
    </xf>
    <xf numFmtId="0" fontId="8" fillId="0" borderId="54" xfId="7" applyFont="1" applyBorder="1" applyAlignment="1">
      <alignment horizontal="center" vertical="center" wrapText="1"/>
    </xf>
    <xf numFmtId="0" fontId="8" fillId="0" borderId="54" xfId="7" applyFont="1" applyBorder="1" applyAlignment="1">
      <alignment horizontal="center" vertical="center"/>
    </xf>
    <xf numFmtId="0" fontId="8" fillId="0" borderId="3" xfId="7" applyFont="1" applyBorder="1">
      <alignment vertical="center"/>
    </xf>
    <xf numFmtId="9" fontId="8" fillId="0" borderId="50" xfId="7" applyNumberFormat="1" applyFont="1" applyBorder="1">
      <alignment vertical="center"/>
    </xf>
    <xf numFmtId="9" fontId="8" fillId="0" borderId="93" xfId="7" applyNumberFormat="1" applyFont="1" applyBorder="1">
      <alignment vertical="center"/>
    </xf>
    <xf numFmtId="9" fontId="8" fillId="0" borderId="72" xfId="7" applyNumberFormat="1" applyFont="1" applyBorder="1">
      <alignment vertical="center"/>
    </xf>
    <xf numFmtId="9" fontId="8" fillId="0" borderId="71" xfId="7" applyNumberFormat="1" applyFont="1" applyBorder="1">
      <alignment vertical="center"/>
    </xf>
    <xf numFmtId="9" fontId="8" fillId="0" borderId="80" xfId="7" applyNumberFormat="1" applyFont="1" applyBorder="1">
      <alignment vertical="center"/>
    </xf>
    <xf numFmtId="0" fontId="8" fillId="38" borderId="63" xfId="7" applyFont="1" applyFill="1" applyBorder="1" applyAlignment="1">
      <alignment horizontal="center" vertical="center"/>
    </xf>
    <xf numFmtId="0" fontId="8" fillId="38" borderId="40" xfId="7" applyFont="1" applyFill="1" applyBorder="1" applyAlignment="1">
      <alignment horizontal="center" vertical="center"/>
    </xf>
    <xf numFmtId="0" fontId="8" fillId="38" borderId="17" xfId="7" applyFont="1" applyFill="1" applyBorder="1" applyAlignment="1">
      <alignment horizontal="center" vertical="center"/>
    </xf>
    <xf numFmtId="0" fontId="8" fillId="21" borderId="40" xfId="0" applyFont="1" applyFill="1" applyBorder="1" applyAlignment="1">
      <alignment horizontal="center" shrinkToFit="1"/>
    </xf>
    <xf numFmtId="56" fontId="0" fillId="15" borderId="0" xfId="0" applyNumberFormat="1" applyFill="1"/>
    <xf numFmtId="20" fontId="0" fillId="15" borderId="17" xfId="0" applyNumberFormat="1" applyFill="1" applyBorder="1" applyAlignment="1">
      <alignment horizontal="center"/>
    </xf>
    <xf numFmtId="0" fontId="9" fillId="15" borderId="14" xfId="0" applyFont="1" applyFill="1" applyBorder="1" applyAlignment="1">
      <alignment horizontal="center" vertical="center" shrinkToFit="1"/>
    </xf>
    <xf numFmtId="20" fontId="0" fillId="15" borderId="11" xfId="0" applyNumberFormat="1" applyFill="1" applyBorder="1" applyAlignment="1">
      <alignment horizontal="center"/>
    </xf>
    <xf numFmtId="0" fontId="9" fillId="15" borderId="40" xfId="0" applyFont="1" applyFill="1" applyBorder="1" applyAlignment="1">
      <alignment horizontal="center" vertical="center" shrinkToFit="1"/>
    </xf>
    <xf numFmtId="0" fontId="8" fillId="21" borderId="14" xfId="0" applyFont="1" applyFill="1" applyBorder="1" applyAlignment="1">
      <alignment horizontal="center" shrinkToFit="1"/>
    </xf>
    <xf numFmtId="20" fontId="8" fillId="38" borderId="18" xfId="0" applyNumberFormat="1" applyFont="1" applyFill="1" applyBorder="1" applyAlignment="1">
      <alignment horizontal="center" vertical="center" shrinkToFit="1"/>
    </xf>
    <xf numFmtId="20" fontId="8" fillId="38" borderId="17" xfId="0" applyNumberFormat="1" applyFont="1" applyFill="1" applyBorder="1" applyAlignment="1">
      <alignment horizontal="center" vertical="center" shrinkToFit="1"/>
    </xf>
    <xf numFmtId="0" fontId="8" fillId="38" borderId="17" xfId="0" applyFont="1" applyFill="1" applyBorder="1" applyAlignment="1">
      <alignment horizontal="center" shrinkToFit="1"/>
    </xf>
    <xf numFmtId="0" fontId="8" fillId="38" borderId="13" xfId="0" applyFont="1" applyFill="1" applyBorder="1" applyAlignment="1">
      <alignment horizontal="center" shrinkToFit="1"/>
    </xf>
    <xf numFmtId="0" fontId="8" fillId="38" borderId="17" xfId="0" applyFont="1" applyFill="1" applyBorder="1" applyAlignment="1">
      <alignment horizontal="center" vertical="center"/>
    </xf>
    <xf numFmtId="0" fontId="8" fillId="38" borderId="41" xfId="0" applyFont="1" applyFill="1" applyBorder="1" applyAlignment="1">
      <alignment horizontal="center" vertical="center" shrinkToFit="1"/>
    </xf>
    <xf numFmtId="0" fontId="9" fillId="15" borderId="22" xfId="0" applyFont="1" applyFill="1" applyBorder="1" applyAlignment="1">
      <alignment horizontal="center" vertical="center" shrinkToFit="1"/>
    </xf>
    <xf numFmtId="0" fontId="9" fillId="15" borderId="22" xfId="0" applyFont="1" applyFill="1" applyBorder="1" applyAlignment="1">
      <alignment horizontal="center" vertical="center"/>
    </xf>
    <xf numFmtId="0" fontId="9" fillId="15" borderId="84" xfId="0" applyFont="1" applyFill="1" applyBorder="1" applyAlignment="1">
      <alignment horizontal="center" vertical="center" shrinkToFit="1"/>
    </xf>
    <xf numFmtId="0" fontId="9" fillId="37" borderId="17" xfId="0" applyFont="1" applyFill="1" applyBorder="1" applyAlignment="1">
      <alignment horizontal="center" vertical="center"/>
    </xf>
    <xf numFmtId="20" fontId="8" fillId="37" borderId="18" xfId="0" applyNumberFormat="1" applyFont="1" applyFill="1" applyBorder="1" applyAlignment="1">
      <alignment horizontal="center" vertical="center" shrinkToFit="1"/>
    </xf>
    <xf numFmtId="20" fontId="8" fillId="37" borderId="17" xfId="0" applyNumberFormat="1" applyFont="1" applyFill="1" applyBorder="1" applyAlignment="1">
      <alignment horizontal="center" vertical="center" shrinkToFit="1"/>
    </xf>
    <xf numFmtId="0" fontId="8" fillId="37" borderId="17" xfId="0" applyFont="1" applyFill="1" applyBorder="1" applyAlignment="1">
      <alignment horizontal="center" shrinkToFit="1"/>
    </xf>
    <xf numFmtId="0" fontId="8" fillId="37" borderId="17" xfId="0" applyFont="1" applyFill="1" applyBorder="1" applyAlignment="1">
      <alignment horizontal="center" vertical="center"/>
    </xf>
    <xf numFmtId="0" fontId="8" fillId="37" borderId="41" xfId="0" applyFont="1" applyFill="1" applyBorder="1" applyAlignment="1">
      <alignment horizontal="center" vertical="center" shrinkToFit="1"/>
    </xf>
    <xf numFmtId="0" fontId="8" fillId="15" borderId="14" xfId="7" applyFont="1" applyFill="1" applyBorder="1" applyAlignment="1">
      <alignment horizontal="center" vertical="center"/>
    </xf>
    <xf numFmtId="0" fontId="8" fillId="22" borderId="57" xfId="0" applyFont="1" applyFill="1" applyBorder="1" applyAlignment="1">
      <alignment horizontal="center" vertical="center"/>
    </xf>
    <xf numFmtId="20" fontId="8" fillId="42" borderId="97" xfId="0" applyNumberFormat="1" applyFont="1" applyFill="1" applyBorder="1" applyAlignment="1">
      <alignment horizontal="center" vertical="center" shrinkToFit="1"/>
    </xf>
    <xf numFmtId="20" fontId="8" fillId="42" borderId="98" xfId="0" applyNumberFormat="1" applyFont="1" applyFill="1" applyBorder="1" applyAlignment="1">
      <alignment horizontal="center" vertical="center" shrinkToFit="1"/>
    </xf>
    <xf numFmtId="0" fontId="8" fillId="42" borderId="98" xfId="0" applyFont="1" applyFill="1" applyBorder="1" applyAlignment="1">
      <alignment horizontal="center" shrinkToFit="1"/>
    </xf>
    <xf numFmtId="0" fontId="8" fillId="42" borderId="98" xfId="0" applyFont="1" applyFill="1" applyBorder="1" applyAlignment="1">
      <alignment horizontal="center" vertical="center"/>
    </xf>
    <xf numFmtId="0" fontId="8" fillId="42" borderId="99" xfId="0" applyFont="1" applyFill="1" applyBorder="1" applyAlignment="1">
      <alignment horizontal="center" vertical="center" shrinkToFit="1"/>
    </xf>
    <xf numFmtId="0" fontId="8" fillId="42" borderId="98" xfId="0" applyFont="1" applyFill="1" applyBorder="1" applyAlignment="1">
      <alignment horizontal="center" vertical="center" shrinkToFit="1"/>
    </xf>
    <xf numFmtId="20" fontId="8" fillId="42" borderId="100" xfId="0" applyNumberFormat="1" applyFont="1" applyFill="1" applyBorder="1" applyAlignment="1">
      <alignment horizontal="center" vertical="center" shrinkToFit="1"/>
    </xf>
    <xf numFmtId="20" fontId="8" fillId="28" borderId="14" xfId="0" applyNumberFormat="1" applyFont="1" applyFill="1" applyBorder="1" applyAlignment="1">
      <alignment horizontal="center" vertical="center" shrinkToFit="1"/>
    </xf>
    <xf numFmtId="0" fontId="8" fillId="28" borderId="15" xfId="0" applyFont="1" applyFill="1" applyBorder="1" applyAlignment="1">
      <alignment horizontal="center" vertical="center" shrinkToFit="1"/>
    </xf>
    <xf numFmtId="0" fontId="8" fillId="21" borderId="0" xfId="0" applyFont="1" applyFill="1" applyBorder="1" applyAlignment="1">
      <alignment horizontal="center" vertical="center"/>
    </xf>
    <xf numFmtId="0" fontId="8" fillId="11" borderId="101" xfId="0" applyFont="1" applyFill="1" applyBorder="1" applyAlignment="1">
      <alignment horizontal="center" vertical="center"/>
    </xf>
    <xf numFmtId="0" fontId="8" fillId="11" borderId="102" xfId="0" applyFont="1" applyFill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9" fontId="8" fillId="0" borderId="98" xfId="1" applyFont="1" applyBorder="1" applyAlignment="1">
      <alignment horizontal="center" vertical="center"/>
    </xf>
    <xf numFmtId="0" fontId="24" fillId="36" borderId="60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/>
    </xf>
    <xf numFmtId="20" fontId="8" fillId="15" borderId="53" xfId="0" applyNumberFormat="1" applyFont="1" applyFill="1" applyBorder="1" applyAlignment="1">
      <alignment horizontal="center" vertical="center"/>
    </xf>
    <xf numFmtId="0" fontId="13" fillId="43" borderId="18" xfId="0" applyFont="1" applyFill="1" applyBorder="1" applyAlignment="1">
      <alignment horizontal="center" vertical="center"/>
    </xf>
    <xf numFmtId="20" fontId="13" fillId="43" borderId="17" xfId="0" applyNumberFormat="1" applyFont="1" applyFill="1" applyBorder="1" applyAlignment="1">
      <alignment horizontal="center" vertical="center"/>
    </xf>
    <xf numFmtId="20" fontId="13" fillId="43" borderId="41" xfId="0" applyNumberFormat="1" applyFont="1" applyFill="1" applyBorder="1" applyAlignment="1">
      <alignment horizontal="center" vertical="center"/>
    </xf>
    <xf numFmtId="20" fontId="8" fillId="21" borderId="18" xfId="0" applyNumberFormat="1" applyFont="1" applyFill="1" applyBorder="1" applyAlignment="1">
      <alignment horizontal="center" vertical="center"/>
    </xf>
    <xf numFmtId="20" fontId="8" fillId="21" borderId="17" xfId="0" applyNumberFormat="1" applyFont="1" applyFill="1" applyBorder="1" applyAlignment="1">
      <alignment horizontal="center" vertical="center"/>
    </xf>
    <xf numFmtId="0" fontId="32" fillId="16" borderId="53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center" vertical="center" shrinkToFit="1"/>
    </xf>
    <xf numFmtId="20" fontId="0" fillId="15" borderId="13" xfId="0" applyNumberFormat="1" applyFill="1" applyBorder="1" applyAlignment="1">
      <alignment horizontal="center"/>
    </xf>
    <xf numFmtId="20" fontId="8" fillId="0" borderId="57" xfId="8" applyNumberFormat="1" applyFont="1" applyBorder="1" applyAlignment="1">
      <alignment horizontal="center" vertical="center"/>
    </xf>
    <xf numFmtId="20" fontId="8" fillId="0" borderId="58" xfId="8" applyNumberFormat="1" applyFont="1" applyBorder="1" applyAlignment="1">
      <alignment horizontal="center" vertical="center"/>
    </xf>
    <xf numFmtId="20" fontId="0" fillId="15" borderId="38" xfId="0" applyNumberFormat="1" applyFill="1" applyBorder="1" applyAlignment="1">
      <alignment horizontal="center"/>
    </xf>
    <xf numFmtId="0" fontId="9" fillId="22" borderId="22" xfId="0" applyFont="1" applyFill="1" applyBorder="1" applyAlignment="1">
      <alignment horizontal="center" vertical="center"/>
    </xf>
    <xf numFmtId="20" fontId="0" fillId="15" borderId="22" xfId="0" applyNumberFormat="1" applyFill="1" applyBorder="1" applyAlignment="1">
      <alignment horizontal="center"/>
    </xf>
    <xf numFmtId="178" fontId="8" fillId="21" borderId="38" xfId="0" applyNumberFormat="1" applyFont="1" applyFill="1" applyBorder="1" applyAlignment="1">
      <alignment horizontal="center" vertical="center"/>
    </xf>
    <xf numFmtId="0" fontId="12" fillId="21" borderId="38" xfId="0" applyFont="1" applyFill="1" applyBorder="1" applyAlignment="1">
      <alignment horizontal="center" vertical="center"/>
    </xf>
    <xf numFmtId="20" fontId="8" fillId="37" borderId="13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/>
    </xf>
    <xf numFmtId="0" fontId="0" fillId="0" borderId="101" xfId="0" applyBorder="1" applyAlignment="1">
      <alignment horizontal="center"/>
    </xf>
    <xf numFmtId="0" fontId="8" fillId="21" borderId="101" xfId="7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37" borderId="5" xfId="0" applyFont="1" applyFill="1" applyBorder="1" applyAlignment="1">
      <alignment horizontal="center" vertical="center"/>
    </xf>
    <xf numFmtId="0" fontId="8" fillId="37" borderId="51" xfId="0" applyFont="1" applyFill="1" applyBorder="1" applyAlignment="1">
      <alignment horizontal="center" vertical="center" shrinkToFit="1"/>
    </xf>
    <xf numFmtId="0" fontId="8" fillId="0" borderId="0" xfId="7" applyFont="1" applyAlignment="1">
      <alignment horizontal="center" vertical="center"/>
    </xf>
    <xf numFmtId="0" fontId="8" fillId="0" borderId="16" xfId="7" applyFont="1" applyBorder="1" applyAlignment="1">
      <alignment horizontal="center" vertical="center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53" xfId="7" applyFont="1" applyBorder="1" applyAlignment="1">
      <alignment horizontal="center" vertical="center"/>
    </xf>
    <xf numFmtId="0" fontId="8" fillId="0" borderId="42" xfId="7" applyFont="1" applyBorder="1" applyAlignment="1">
      <alignment horizontal="center" vertical="center"/>
    </xf>
    <xf numFmtId="20" fontId="31" fillId="0" borderId="57" xfId="8" applyNumberFormat="1" applyFont="1" applyBorder="1" applyAlignment="1">
      <alignment horizontal="left" vertical="center"/>
    </xf>
    <xf numFmtId="20" fontId="31" fillId="0" borderId="58" xfId="8" applyNumberFormat="1" applyFont="1" applyBorder="1" applyAlignment="1">
      <alignment horizontal="left" vertical="center"/>
    </xf>
    <xf numFmtId="20" fontId="8" fillId="0" borderId="57" xfId="8" applyNumberFormat="1" applyFont="1" applyBorder="1" applyAlignment="1">
      <alignment horizontal="left" vertical="center"/>
    </xf>
    <xf numFmtId="20" fontId="8" fillId="0" borderId="97" xfId="0" applyNumberFormat="1" applyFont="1" applyFill="1" applyBorder="1" applyAlignment="1">
      <alignment horizontal="center" vertical="center" shrinkToFit="1"/>
    </xf>
    <xf numFmtId="20" fontId="8" fillId="0" borderId="98" xfId="0" applyNumberFormat="1" applyFont="1" applyFill="1" applyBorder="1" applyAlignment="1">
      <alignment horizontal="center" vertical="center" shrinkToFit="1"/>
    </xf>
    <xf numFmtId="0" fontId="8" fillId="0" borderId="98" xfId="0" applyFont="1" applyFill="1" applyBorder="1" applyAlignment="1">
      <alignment horizontal="center" shrinkToFit="1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 shrinkToFit="1"/>
    </xf>
    <xf numFmtId="0" fontId="8" fillId="0" borderId="98" xfId="0" applyFont="1" applyFill="1" applyBorder="1" applyAlignment="1">
      <alignment horizontal="center" vertical="center" shrinkToFit="1"/>
    </xf>
    <xf numFmtId="20" fontId="8" fillId="0" borderId="100" xfId="0" applyNumberFormat="1" applyFont="1" applyFill="1" applyBorder="1" applyAlignment="1">
      <alignment horizontal="center" vertical="center" shrinkToFit="1"/>
    </xf>
    <xf numFmtId="0" fontId="8" fillId="0" borderId="97" xfId="0" applyFont="1" applyFill="1" applyBorder="1" applyAlignment="1">
      <alignment horizontal="center" vertical="center" shrinkToFit="1"/>
    </xf>
    <xf numFmtId="0" fontId="8" fillId="0" borderId="105" xfId="0" applyFont="1" applyFill="1" applyBorder="1" applyAlignment="1">
      <alignment horizontal="center" vertical="center" shrinkToFit="1"/>
    </xf>
    <xf numFmtId="0" fontId="13" fillId="0" borderId="97" xfId="0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20" fontId="8" fillId="0" borderId="42" xfId="0" applyNumberFormat="1" applyFont="1" applyFill="1" applyBorder="1" applyAlignment="1">
      <alignment horizontal="center" vertical="center" shrinkToFit="1"/>
    </xf>
    <xf numFmtId="20" fontId="8" fillId="0" borderId="38" xfId="0" applyNumberFormat="1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20" fontId="8" fillId="15" borderId="42" xfId="0" applyNumberFormat="1" applyFont="1" applyFill="1" applyBorder="1" applyAlignment="1">
      <alignment horizontal="center" vertical="center" shrinkToFit="1"/>
    </xf>
    <xf numFmtId="20" fontId="8" fillId="15" borderId="67" xfId="0" applyNumberFormat="1" applyFont="1" applyFill="1" applyBorder="1" applyAlignment="1">
      <alignment horizontal="center" vertical="center" shrinkToFit="1"/>
    </xf>
    <xf numFmtId="20" fontId="8" fillId="21" borderId="97" xfId="0" applyNumberFormat="1" applyFont="1" applyFill="1" applyBorder="1" applyAlignment="1">
      <alignment horizontal="center" vertical="center" shrinkToFit="1"/>
    </xf>
    <xf numFmtId="20" fontId="8" fillId="21" borderId="98" xfId="0" applyNumberFormat="1" applyFont="1" applyFill="1" applyBorder="1" applyAlignment="1">
      <alignment horizontal="center" vertical="center" shrinkToFit="1"/>
    </xf>
    <xf numFmtId="0" fontId="8" fillId="21" borderId="98" xfId="0" applyFont="1" applyFill="1" applyBorder="1" applyAlignment="1">
      <alignment horizontal="center" shrinkToFit="1"/>
    </xf>
    <xf numFmtId="0" fontId="8" fillId="21" borderId="98" xfId="0" applyFont="1" applyFill="1" applyBorder="1" applyAlignment="1">
      <alignment horizontal="center" vertical="center"/>
    </xf>
    <xf numFmtId="0" fontId="8" fillId="21" borderId="99" xfId="0" applyFont="1" applyFill="1" applyBorder="1" applyAlignment="1">
      <alignment horizontal="center" vertical="center" shrinkToFit="1"/>
    </xf>
    <xf numFmtId="0" fontId="9" fillId="15" borderId="67" xfId="0" applyFont="1" applyFill="1" applyBorder="1" applyAlignment="1">
      <alignment horizontal="center" vertical="center" shrinkToFit="1"/>
    </xf>
    <xf numFmtId="0" fontId="9" fillId="15" borderId="67" xfId="0" applyFont="1" applyFill="1" applyBorder="1" applyAlignment="1">
      <alignment horizontal="center" vertical="center"/>
    </xf>
    <xf numFmtId="56" fontId="0" fillId="15" borderId="55" xfId="0" applyNumberFormat="1" applyFill="1" applyBorder="1"/>
    <xf numFmtId="0" fontId="14" fillId="0" borderId="79" xfId="0" applyFont="1" applyFill="1" applyBorder="1" applyAlignment="1">
      <alignment horizontal="right" vertical="center"/>
    </xf>
    <xf numFmtId="0" fontId="14" fillId="0" borderId="47" xfId="0" applyFont="1" applyFill="1" applyBorder="1" applyAlignment="1">
      <alignment horizontal="right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8" fillId="27" borderId="49" xfId="0" applyFont="1" applyFill="1" applyBorder="1" applyAlignment="1">
      <alignment horizontal="center" vertical="center"/>
    </xf>
    <xf numFmtId="0" fontId="8" fillId="27" borderId="50" xfId="0" applyFont="1" applyFill="1" applyBorder="1" applyAlignment="1">
      <alignment horizontal="center" vertical="center"/>
    </xf>
    <xf numFmtId="9" fontId="14" fillId="0" borderId="82" xfId="2" applyFont="1" applyFill="1" applyBorder="1" applyAlignment="1">
      <alignment horizontal="center" vertical="center"/>
    </xf>
    <xf numFmtId="9" fontId="14" fillId="0" borderId="72" xfId="2" applyFont="1" applyFill="1" applyBorder="1" applyAlignment="1">
      <alignment horizontal="center" vertical="center"/>
    </xf>
    <xf numFmtId="0" fontId="24" fillId="26" borderId="61" xfId="0" applyFont="1" applyFill="1" applyBorder="1" applyAlignment="1">
      <alignment horizontal="center" vertical="center"/>
    </xf>
    <xf numFmtId="0" fontId="24" fillId="26" borderId="57" xfId="0" applyFont="1" applyFill="1" applyBorder="1" applyAlignment="1">
      <alignment horizontal="center" vertical="center"/>
    </xf>
    <xf numFmtId="0" fontId="9" fillId="36" borderId="57" xfId="0" applyFont="1" applyFill="1" applyBorder="1" applyAlignment="1">
      <alignment horizontal="center" vertical="center"/>
    </xf>
    <xf numFmtId="0" fontId="9" fillId="36" borderId="83" xfId="0" applyFont="1" applyFill="1" applyBorder="1" applyAlignment="1">
      <alignment horizontal="center" vertical="center"/>
    </xf>
    <xf numFmtId="0" fontId="9" fillId="36" borderId="61" xfId="0" applyFont="1" applyFill="1" applyBorder="1" applyAlignment="1">
      <alignment horizontal="center" vertical="center"/>
    </xf>
    <xf numFmtId="178" fontId="15" fillId="0" borderId="68" xfId="0" applyNumberFormat="1" applyFont="1" applyFill="1" applyBorder="1" applyAlignment="1">
      <alignment horizontal="center" vertical="center"/>
    </xf>
    <xf numFmtId="178" fontId="15" fillId="0" borderId="92" xfId="0" applyNumberFormat="1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24" fillId="40" borderId="61" xfId="0" applyFont="1" applyFill="1" applyBorder="1" applyAlignment="1">
      <alignment horizontal="center" vertical="center"/>
    </xf>
    <xf numFmtId="0" fontId="24" fillId="40" borderId="57" xfId="0" applyFont="1" applyFill="1" applyBorder="1" applyAlignment="1">
      <alignment horizontal="center" vertical="center"/>
    </xf>
    <xf numFmtId="0" fontId="24" fillId="40" borderId="83" xfId="0" applyFont="1" applyFill="1" applyBorder="1" applyAlignment="1">
      <alignment horizontal="center" vertical="center"/>
    </xf>
    <xf numFmtId="178" fontId="15" fillId="0" borderId="45" xfId="0" applyNumberFormat="1" applyFont="1" applyFill="1" applyBorder="1" applyAlignment="1">
      <alignment horizontal="center" vertical="center"/>
    </xf>
    <xf numFmtId="0" fontId="0" fillId="0" borderId="34" xfId="0" applyFill="1" applyBorder="1"/>
    <xf numFmtId="0" fontId="8" fillId="40" borderId="7" xfId="0" applyFont="1" applyFill="1" applyBorder="1" applyAlignment="1">
      <alignment horizontal="center" vertical="center"/>
    </xf>
    <xf numFmtId="0" fontId="8" fillId="40" borderId="57" xfId="0" applyFont="1" applyFill="1" applyBorder="1" applyAlignment="1">
      <alignment horizontal="center" vertical="center"/>
    </xf>
    <xf numFmtId="0" fontId="8" fillId="40" borderId="9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178" fontId="24" fillId="11" borderId="20" xfId="0" applyNumberFormat="1" applyFont="1" applyFill="1" applyBorder="1" applyAlignment="1">
      <alignment horizontal="center" vertical="center"/>
    </xf>
    <xf numFmtId="178" fontId="24" fillId="11" borderId="21" xfId="0" applyNumberFormat="1" applyFont="1" applyFill="1" applyBorder="1" applyAlignment="1">
      <alignment horizontal="center" vertical="center"/>
    </xf>
    <xf numFmtId="0" fontId="24" fillId="11" borderId="20" xfId="0" applyFont="1" applyFill="1" applyBorder="1" applyAlignment="1">
      <alignment horizontal="center" vertical="center"/>
    </xf>
    <xf numFmtId="0" fontId="24" fillId="11" borderId="21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center" vertical="center"/>
    </xf>
    <xf numFmtId="0" fontId="27" fillId="2" borderId="79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/>
    </xf>
    <xf numFmtId="0" fontId="24" fillId="11" borderId="45" xfId="0" applyFont="1" applyFill="1" applyBorder="1" applyAlignment="1">
      <alignment horizontal="center" vertical="center"/>
    </xf>
    <xf numFmtId="0" fontId="24" fillId="11" borderId="52" xfId="0" applyFont="1" applyFill="1" applyBorder="1" applyAlignment="1">
      <alignment horizontal="center" vertical="center"/>
    </xf>
    <xf numFmtId="0" fontId="24" fillId="11" borderId="47" xfId="0" applyFont="1" applyFill="1" applyBorder="1" applyAlignment="1">
      <alignment horizontal="center" vertical="center"/>
    </xf>
    <xf numFmtId="0" fontId="24" fillId="11" borderId="55" xfId="0" applyFont="1" applyFill="1" applyBorder="1" applyAlignment="1">
      <alignment horizontal="center" vertical="center"/>
    </xf>
    <xf numFmtId="20" fontId="9" fillId="11" borderId="49" xfId="0" applyNumberFormat="1" applyFont="1" applyFill="1" applyBorder="1" applyAlignment="1">
      <alignment horizontal="center" vertical="center"/>
    </xf>
    <xf numFmtId="20" fontId="28" fillId="11" borderId="70" xfId="0" applyNumberFormat="1" applyFont="1" applyFill="1" applyBorder="1" applyAlignment="1">
      <alignment horizontal="center" vertical="center"/>
    </xf>
    <xf numFmtId="20" fontId="28" fillId="11" borderId="50" xfId="0" applyNumberFormat="1" applyFont="1" applyFill="1" applyBorder="1" applyAlignment="1">
      <alignment horizontal="center" vertical="center"/>
    </xf>
    <xf numFmtId="0" fontId="9" fillId="11" borderId="49" xfId="0" applyFont="1" applyFill="1" applyBorder="1" applyAlignment="1">
      <alignment horizontal="center" vertical="center"/>
    </xf>
    <xf numFmtId="0" fontId="28" fillId="11" borderId="70" xfId="0" applyFont="1" applyFill="1" applyBorder="1" applyAlignment="1">
      <alignment horizontal="center" vertical="center"/>
    </xf>
    <xf numFmtId="0" fontId="28" fillId="11" borderId="5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8" fontId="24" fillId="11" borderId="18" xfId="0" applyNumberFormat="1" applyFont="1" applyFill="1" applyBorder="1" applyAlignment="1">
      <alignment horizontal="center" vertical="center"/>
    </xf>
    <xf numFmtId="178" fontId="24" fillId="11" borderId="41" xfId="0" applyNumberFormat="1" applyFont="1" applyFill="1" applyBorder="1" applyAlignment="1">
      <alignment horizontal="center" vertical="center"/>
    </xf>
    <xf numFmtId="56" fontId="24" fillId="11" borderId="18" xfId="0" applyNumberFormat="1" applyFont="1" applyFill="1" applyBorder="1" applyAlignment="1">
      <alignment horizontal="center" vertical="center"/>
    </xf>
    <xf numFmtId="56" fontId="24" fillId="11" borderId="41" xfId="0" applyNumberFormat="1" applyFont="1" applyFill="1" applyBorder="1" applyAlignment="1">
      <alignment horizontal="center" vertical="center"/>
    </xf>
    <xf numFmtId="0" fontId="24" fillId="21" borderId="0" xfId="0" applyFont="1" applyFill="1" applyBorder="1" applyAlignment="1">
      <alignment horizontal="center" vertical="center"/>
    </xf>
    <xf numFmtId="0" fontId="24" fillId="11" borderId="17" xfId="0" applyFont="1" applyFill="1" applyBorder="1" applyAlignment="1">
      <alignment horizontal="center" vertical="center"/>
    </xf>
    <xf numFmtId="0" fontId="24" fillId="28" borderId="17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 vertical="center" wrapText="1"/>
    </xf>
    <xf numFmtId="0" fontId="24" fillId="18" borderId="17" xfId="0" applyFont="1" applyFill="1" applyBorder="1" applyAlignment="1">
      <alignment horizontal="center" vertical="center"/>
    </xf>
    <xf numFmtId="178" fontId="24" fillId="11" borderId="16" xfId="0" applyNumberFormat="1" applyFont="1" applyFill="1" applyBorder="1" applyAlignment="1">
      <alignment horizontal="center" vertical="center"/>
    </xf>
    <xf numFmtId="178" fontId="24" fillId="11" borderId="15" xfId="0" applyNumberFormat="1" applyFont="1" applyFill="1" applyBorder="1" applyAlignment="1">
      <alignment horizontal="center" vertical="center"/>
    </xf>
    <xf numFmtId="56" fontId="24" fillId="11" borderId="53" xfId="0" applyNumberFormat="1" applyFont="1" applyFill="1" applyBorder="1" applyAlignment="1">
      <alignment horizontal="center" vertical="center"/>
    </xf>
    <xf numFmtId="56" fontId="24" fillId="11" borderId="51" xfId="0" applyNumberFormat="1" applyFont="1" applyFill="1" applyBorder="1" applyAlignment="1">
      <alignment horizontal="center" vertical="center"/>
    </xf>
    <xf numFmtId="0" fontId="26" fillId="21" borderId="0" xfId="0" applyFont="1" applyFill="1" applyBorder="1" applyAlignment="1">
      <alignment horizontal="center" vertical="center"/>
    </xf>
    <xf numFmtId="0" fontId="23" fillId="12" borderId="52" xfId="0" applyFont="1" applyFill="1" applyBorder="1" applyAlignment="1">
      <alignment horizontal="center" vertical="center"/>
    </xf>
    <xf numFmtId="0" fontId="23" fillId="12" borderId="55" xfId="0" applyFont="1" applyFill="1" applyBorder="1" applyAlignment="1">
      <alignment horizontal="center" vertical="center"/>
    </xf>
    <xf numFmtId="0" fontId="22" fillId="12" borderId="3" xfId="0" applyFont="1" applyFill="1" applyBorder="1" applyAlignment="1">
      <alignment horizontal="center" vertical="center"/>
    </xf>
    <xf numFmtId="0" fontId="22" fillId="12" borderId="48" xfId="0" applyFont="1" applyFill="1" applyBorder="1" applyAlignment="1">
      <alignment horizontal="center" vertical="center"/>
    </xf>
    <xf numFmtId="182" fontId="11" fillId="3" borderId="45" xfId="0" applyNumberFormat="1" applyFont="1" applyFill="1" applyBorder="1" applyAlignment="1">
      <alignment horizontal="center" vertical="center"/>
    </xf>
    <xf numFmtId="182" fontId="11" fillId="3" borderId="34" xfId="0" applyNumberFormat="1" applyFont="1" applyFill="1" applyBorder="1" applyAlignment="1">
      <alignment horizontal="center" vertical="center"/>
    </xf>
    <xf numFmtId="182" fontId="11" fillId="3" borderId="47" xfId="0" applyNumberFormat="1" applyFont="1" applyFill="1" applyBorder="1" applyAlignment="1">
      <alignment horizontal="center" vertical="center"/>
    </xf>
    <xf numFmtId="182" fontId="13" fillId="3" borderId="4" xfId="0" applyNumberFormat="1" applyFont="1" applyFill="1" applyBorder="1" applyAlignment="1">
      <alignment horizontal="center" vertical="center" shrinkToFit="1"/>
    </xf>
    <xf numFmtId="182" fontId="13" fillId="3" borderId="10" xfId="0" applyNumberFormat="1" applyFont="1" applyFill="1" applyBorder="1" applyAlignment="1">
      <alignment horizontal="center" vertical="center" shrinkToFit="1"/>
    </xf>
    <xf numFmtId="182" fontId="8" fillId="3" borderId="75" xfId="0" applyNumberFormat="1" applyFont="1" applyFill="1" applyBorder="1" applyAlignment="1">
      <alignment horizontal="center" vertical="center"/>
    </xf>
    <xf numFmtId="182" fontId="8" fillId="3" borderId="63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82" fontId="8" fillId="3" borderId="5" xfId="0" applyNumberFormat="1" applyFont="1" applyFill="1" applyBorder="1" applyAlignment="1">
      <alignment horizontal="center" vertical="center"/>
    </xf>
    <xf numFmtId="182" fontId="8" fillId="3" borderId="17" xfId="0" applyNumberFormat="1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82" fontId="10" fillId="10" borderId="45" xfId="0" applyNumberFormat="1" applyFont="1" applyFill="1" applyBorder="1" applyAlignment="1">
      <alignment horizontal="center" vertical="center"/>
    </xf>
    <xf numFmtId="182" fontId="10" fillId="10" borderId="52" xfId="0" applyNumberFormat="1" applyFont="1" applyFill="1" applyBorder="1" applyAlignment="1">
      <alignment horizontal="center" vertical="center"/>
    </xf>
    <xf numFmtId="182" fontId="10" fillId="10" borderId="47" xfId="0" applyNumberFormat="1" applyFont="1" applyFill="1" applyBorder="1" applyAlignment="1">
      <alignment horizontal="center" vertical="center"/>
    </xf>
    <xf numFmtId="182" fontId="10" fillId="10" borderId="55" xfId="0" applyNumberFormat="1" applyFont="1" applyFill="1" applyBorder="1" applyAlignment="1">
      <alignment horizontal="center" vertical="center"/>
    </xf>
    <xf numFmtId="0" fontId="7" fillId="19" borderId="52" xfId="0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/>
    </xf>
    <xf numFmtId="0" fontId="7" fillId="19" borderId="55" xfId="0" applyFont="1" applyFill="1" applyBorder="1" applyAlignment="1">
      <alignment horizontal="center" vertical="center"/>
    </xf>
    <xf numFmtId="0" fontId="7" fillId="19" borderId="48" xfId="0" applyFont="1" applyFill="1" applyBorder="1" applyAlignment="1">
      <alignment horizontal="center" vertical="center"/>
    </xf>
    <xf numFmtId="178" fontId="22" fillId="12" borderId="45" xfId="0" applyNumberFormat="1" applyFont="1" applyFill="1" applyBorder="1" applyAlignment="1">
      <alignment horizontal="right" vertical="center"/>
    </xf>
    <xf numFmtId="178" fontId="22" fillId="12" borderId="52" xfId="0" applyNumberFormat="1" applyFont="1" applyFill="1" applyBorder="1" applyAlignment="1">
      <alignment horizontal="right" vertical="center"/>
    </xf>
    <xf numFmtId="178" fontId="22" fillId="12" borderId="47" xfId="0" applyNumberFormat="1" applyFont="1" applyFill="1" applyBorder="1" applyAlignment="1">
      <alignment horizontal="right" vertical="center"/>
    </xf>
    <xf numFmtId="178" fontId="22" fillId="12" borderId="55" xfId="0" applyNumberFormat="1" applyFont="1" applyFill="1" applyBorder="1" applyAlignment="1">
      <alignment horizontal="right" vertical="center"/>
    </xf>
    <xf numFmtId="178" fontId="22" fillId="0" borderId="52" xfId="0" applyNumberFormat="1" applyFont="1" applyBorder="1" applyAlignment="1">
      <alignment horizontal="center" vertical="center"/>
    </xf>
    <xf numFmtId="178" fontId="22" fillId="0" borderId="3" xfId="0" applyNumberFormat="1" applyFont="1" applyBorder="1" applyAlignment="1">
      <alignment horizontal="center" vertical="center"/>
    </xf>
    <xf numFmtId="178" fontId="22" fillId="0" borderId="55" xfId="0" applyNumberFormat="1" applyFont="1" applyBorder="1" applyAlignment="1">
      <alignment horizontal="center" vertical="center"/>
    </xf>
    <xf numFmtId="178" fontId="22" fillId="0" borderId="48" xfId="0" applyNumberFormat="1" applyFont="1" applyBorder="1" applyAlignment="1">
      <alignment horizontal="center" vertical="center"/>
    </xf>
    <xf numFmtId="178" fontId="22" fillId="0" borderId="34" xfId="0" applyNumberFormat="1" applyFont="1" applyBorder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178" fontId="22" fillId="0" borderId="47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182" fontId="11" fillId="15" borderId="54" xfId="0" applyNumberFormat="1" applyFont="1" applyFill="1" applyBorder="1" applyAlignment="1">
      <alignment horizontal="center" vertical="center"/>
    </xf>
    <xf numFmtId="182" fontId="11" fillId="15" borderId="67" xfId="0" applyNumberFormat="1" applyFont="1" applyFill="1" applyBorder="1" applyAlignment="1">
      <alignment horizontal="center" vertical="center"/>
    </xf>
    <xf numFmtId="182" fontId="11" fillId="15" borderId="96" xfId="0" applyNumberFormat="1" applyFont="1" applyFill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 wrapText="1"/>
    </xf>
    <xf numFmtId="0" fontId="8" fillId="19" borderId="46" xfId="0" applyFont="1" applyFill="1" applyBorder="1" applyAlignment="1">
      <alignment horizontal="center" vertical="center" wrapText="1"/>
    </xf>
    <xf numFmtId="0" fontId="8" fillId="19" borderId="48" xfId="0" applyFont="1" applyFill="1" applyBorder="1" applyAlignment="1">
      <alignment horizontal="center" vertical="center" wrapText="1"/>
    </xf>
    <xf numFmtId="178" fontId="24" fillId="3" borderId="7" xfId="0" applyNumberFormat="1" applyFont="1" applyFill="1" applyBorder="1" applyAlignment="1">
      <alignment horizontal="center" vertical="center"/>
    </xf>
    <xf numFmtId="178" fontId="24" fillId="3" borderId="9" xfId="0" applyNumberFormat="1" applyFont="1" applyFill="1" applyBorder="1" applyAlignment="1">
      <alignment horizontal="center" vertical="center"/>
    </xf>
    <xf numFmtId="0" fontId="24" fillId="3" borderId="39" xfId="0" applyFont="1" applyFill="1" applyBorder="1" applyAlignment="1">
      <alignment horizontal="center" vertical="center"/>
    </xf>
    <xf numFmtId="0" fontId="24" fillId="3" borderId="57" xfId="0" applyFont="1" applyFill="1" applyBorder="1" applyAlignment="1">
      <alignment horizontal="center" vertical="center"/>
    </xf>
    <xf numFmtId="0" fontId="24" fillId="3" borderId="83" xfId="0" applyFont="1" applyFill="1" applyBorder="1" applyAlignment="1">
      <alignment horizontal="center" vertical="center"/>
    </xf>
    <xf numFmtId="0" fontId="22" fillId="12" borderId="45" xfId="0" applyFont="1" applyFill="1" applyBorder="1" applyAlignment="1">
      <alignment horizontal="center" vertical="center"/>
    </xf>
    <xf numFmtId="0" fontId="22" fillId="12" borderId="47" xfId="0" applyFont="1" applyFill="1" applyBorder="1" applyAlignment="1">
      <alignment horizontal="center" vertical="center"/>
    </xf>
    <xf numFmtId="0" fontId="8" fillId="0" borderId="16" xfId="7" applyFont="1" applyBorder="1" applyAlignment="1">
      <alignment horizontal="center" vertical="center"/>
    </xf>
    <xf numFmtId="0" fontId="8" fillId="0" borderId="18" xfId="7" applyFont="1" applyBorder="1" applyAlignment="1">
      <alignment horizontal="center" vertical="center"/>
    </xf>
    <xf numFmtId="0" fontId="8" fillId="0" borderId="42" xfId="7" applyFont="1" applyBorder="1" applyAlignment="1">
      <alignment horizontal="center" vertical="center"/>
    </xf>
    <xf numFmtId="0" fontId="8" fillId="0" borderId="53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15" borderId="68" xfId="7" applyFont="1" applyFill="1" applyBorder="1" applyAlignment="1">
      <alignment horizontal="center" vertical="center"/>
    </xf>
    <xf numFmtId="0" fontId="8" fillId="15" borderId="54" xfId="7" applyFont="1" applyFill="1" applyBorder="1" applyAlignment="1">
      <alignment horizontal="center" vertical="center"/>
    </xf>
    <xf numFmtId="0" fontId="8" fillId="15" borderId="77" xfId="7" applyFont="1" applyFill="1" applyBorder="1" applyAlignment="1">
      <alignment horizontal="center" vertical="center"/>
    </xf>
    <xf numFmtId="0" fontId="8" fillId="15" borderId="81" xfId="7" applyFont="1" applyFill="1" applyBorder="1" applyAlignment="1">
      <alignment horizontal="center" vertical="center"/>
    </xf>
    <xf numFmtId="0" fontId="8" fillId="15" borderId="69" xfId="7" applyFont="1" applyFill="1" applyBorder="1" applyAlignment="1">
      <alignment horizontal="center" vertical="center"/>
    </xf>
    <xf numFmtId="0" fontId="8" fillId="38" borderId="17" xfId="7" applyFont="1" applyFill="1" applyBorder="1" applyAlignment="1">
      <alignment horizontal="center" vertical="center"/>
    </xf>
    <xf numFmtId="0" fontId="8" fillId="0" borderId="0" xfId="7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14" fillId="21" borderId="79" xfId="0" applyFont="1" applyFill="1" applyBorder="1" applyAlignment="1">
      <alignment horizontal="right" vertical="center"/>
    </xf>
    <xf numFmtId="0" fontId="14" fillId="21" borderId="47" xfId="0" applyFont="1" applyFill="1" applyBorder="1" applyAlignment="1">
      <alignment horizontal="right" vertical="center"/>
    </xf>
    <xf numFmtId="0" fontId="13" fillId="21" borderId="80" xfId="0" applyFont="1" applyFill="1" applyBorder="1" applyAlignment="1">
      <alignment horizontal="center" vertical="center"/>
    </xf>
    <xf numFmtId="0" fontId="13" fillId="21" borderId="48" xfId="0" applyFont="1" applyFill="1" applyBorder="1" applyAlignment="1">
      <alignment horizontal="center" vertical="center"/>
    </xf>
    <xf numFmtId="0" fontId="8" fillId="27" borderId="16" xfId="0" applyFont="1" applyFill="1" applyBorder="1" applyAlignment="1">
      <alignment horizontal="center" vertical="center"/>
    </xf>
    <xf numFmtId="0" fontId="8" fillId="27" borderId="15" xfId="0" applyFont="1" applyFill="1" applyBorder="1" applyAlignment="1">
      <alignment horizontal="center" vertical="center"/>
    </xf>
    <xf numFmtId="178" fontId="15" fillId="21" borderId="45" xfId="0" applyNumberFormat="1" applyFont="1" applyFill="1" applyBorder="1" applyAlignment="1">
      <alignment horizontal="center" vertical="center"/>
    </xf>
    <xf numFmtId="0" fontId="0" fillId="21" borderId="34" xfId="0" applyFill="1" applyBorder="1"/>
    <xf numFmtId="0" fontId="16" fillId="21" borderId="77" xfId="0" applyFont="1" applyFill="1" applyBorder="1" applyAlignment="1">
      <alignment horizontal="center" vertical="center"/>
    </xf>
    <xf numFmtId="0" fontId="16" fillId="21" borderId="56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7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/>
    </xf>
    <xf numFmtId="0" fontId="8" fillId="11" borderId="45" xfId="0" applyFont="1" applyFill="1" applyBorder="1" applyAlignment="1">
      <alignment horizontal="center" vertical="center"/>
    </xf>
    <xf numFmtId="0" fontId="8" fillId="11" borderId="52" xfId="0" applyFont="1" applyFill="1" applyBorder="1" applyAlignment="1">
      <alignment horizontal="center" vertical="center"/>
    </xf>
    <xf numFmtId="0" fontId="8" fillId="11" borderId="47" xfId="0" applyFont="1" applyFill="1" applyBorder="1" applyAlignment="1">
      <alignment horizontal="center" vertical="center"/>
    </xf>
    <xf numFmtId="0" fontId="8" fillId="11" borderId="55" xfId="0" applyFont="1" applyFill="1" applyBorder="1" applyAlignment="1">
      <alignment horizontal="center" vertical="center"/>
    </xf>
    <xf numFmtId="178" fontId="15" fillId="21" borderId="68" xfId="0" applyNumberFormat="1" applyFont="1" applyFill="1" applyBorder="1" applyAlignment="1">
      <alignment horizontal="center" vertical="center"/>
    </xf>
    <xf numFmtId="178" fontId="15" fillId="21" borderId="92" xfId="0" applyNumberFormat="1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178" fontId="15" fillId="22" borderId="45" xfId="0" applyNumberFormat="1" applyFont="1" applyFill="1" applyBorder="1" applyAlignment="1">
      <alignment horizontal="center" vertical="center"/>
    </xf>
    <xf numFmtId="0" fontId="0" fillId="22" borderId="34" xfId="0" applyFill="1" applyBorder="1"/>
    <xf numFmtId="0" fontId="16" fillId="22" borderId="77" xfId="0" applyFont="1" applyFill="1" applyBorder="1" applyAlignment="1">
      <alignment horizontal="center" vertical="center"/>
    </xf>
    <xf numFmtId="0" fontId="16" fillId="22" borderId="56" xfId="0" applyFont="1" applyFill="1" applyBorder="1" applyAlignment="1">
      <alignment horizontal="center" vertical="center"/>
    </xf>
    <xf numFmtId="0" fontId="8" fillId="22" borderId="7" xfId="0" applyFont="1" applyFill="1" applyBorder="1" applyAlignment="1">
      <alignment horizontal="center" vertical="center"/>
    </xf>
    <xf numFmtId="0" fontId="8" fillId="22" borderId="57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14" fillId="22" borderId="79" xfId="0" applyFont="1" applyFill="1" applyBorder="1" applyAlignment="1">
      <alignment horizontal="right" vertical="center"/>
    </xf>
    <xf numFmtId="0" fontId="14" fillId="22" borderId="47" xfId="0" applyFont="1" applyFill="1" applyBorder="1" applyAlignment="1">
      <alignment horizontal="right" vertical="center"/>
    </xf>
    <xf numFmtId="0" fontId="13" fillId="22" borderId="80" xfId="0" applyFont="1" applyFill="1" applyBorder="1" applyAlignment="1">
      <alignment horizontal="center" vertical="center"/>
    </xf>
    <xf numFmtId="0" fontId="13" fillId="22" borderId="48" xfId="0" applyFont="1" applyFill="1" applyBorder="1" applyAlignment="1">
      <alignment horizontal="center" vertical="center"/>
    </xf>
    <xf numFmtId="0" fontId="13" fillId="22" borderId="74" xfId="0" applyFont="1" applyFill="1" applyBorder="1" applyAlignment="1">
      <alignment horizontal="center" vertical="center"/>
    </xf>
    <xf numFmtId="0" fontId="13" fillId="22" borderId="65" xfId="0" applyFont="1" applyFill="1" applyBorder="1" applyAlignment="1">
      <alignment horizontal="center" vertical="center"/>
    </xf>
    <xf numFmtId="0" fontId="13" fillId="22" borderId="93" xfId="0" applyFont="1" applyFill="1" applyBorder="1" applyAlignment="1">
      <alignment horizontal="center" vertical="center"/>
    </xf>
    <xf numFmtId="0" fontId="8" fillId="22" borderId="16" xfId="0" applyFont="1" applyFill="1" applyBorder="1" applyAlignment="1">
      <alignment horizontal="center" vertical="center"/>
    </xf>
    <xf numFmtId="0" fontId="8" fillId="22" borderId="15" xfId="0" applyFont="1" applyFill="1" applyBorder="1" applyAlignment="1">
      <alignment horizontal="center" vertical="center"/>
    </xf>
    <xf numFmtId="0" fontId="13" fillId="22" borderId="82" xfId="0" applyFont="1" applyFill="1" applyBorder="1" applyAlignment="1">
      <alignment horizontal="center" vertical="center"/>
    </xf>
    <xf numFmtId="0" fontId="13" fillId="22" borderId="66" xfId="0" applyFont="1" applyFill="1" applyBorder="1" applyAlignment="1">
      <alignment horizontal="center" vertical="center"/>
    </xf>
    <xf numFmtId="0" fontId="13" fillId="22" borderId="72" xfId="0" applyFont="1" applyFill="1" applyBorder="1" applyAlignment="1">
      <alignment horizontal="center" vertical="center"/>
    </xf>
    <xf numFmtId="9" fontId="14" fillId="22" borderId="82" xfId="2" applyFont="1" applyFill="1" applyBorder="1" applyAlignment="1">
      <alignment horizontal="center" vertical="center"/>
    </xf>
    <xf numFmtId="9" fontId="14" fillId="22" borderId="72" xfId="2" applyFont="1" applyFill="1" applyBorder="1" applyAlignment="1">
      <alignment horizontal="center" vertical="center"/>
    </xf>
    <xf numFmtId="0" fontId="24" fillId="22" borderId="61" xfId="0" applyFont="1" applyFill="1" applyBorder="1" applyAlignment="1">
      <alignment horizontal="center" vertical="center"/>
    </xf>
    <xf numFmtId="0" fontId="24" fillId="22" borderId="57" xfId="0" applyFont="1" applyFill="1" applyBorder="1" applyAlignment="1">
      <alignment horizontal="center" vertical="center"/>
    </xf>
    <xf numFmtId="0" fontId="8" fillId="21" borderId="49" xfId="0" applyFont="1" applyFill="1" applyBorder="1" applyAlignment="1">
      <alignment horizontal="center" vertical="center"/>
    </xf>
    <xf numFmtId="0" fontId="8" fillId="21" borderId="50" xfId="0" applyFont="1" applyFill="1" applyBorder="1" applyAlignment="1">
      <alignment horizontal="center" vertical="center"/>
    </xf>
    <xf numFmtId="0" fontId="13" fillId="42" borderId="74" xfId="0" applyFont="1" applyFill="1" applyBorder="1" applyAlignment="1">
      <alignment horizontal="center" vertical="center"/>
    </xf>
    <xf numFmtId="0" fontId="13" fillId="42" borderId="65" xfId="0" applyFont="1" applyFill="1" applyBorder="1" applyAlignment="1">
      <alignment horizontal="center" vertical="center"/>
    </xf>
    <xf numFmtId="0" fontId="13" fillId="42" borderId="93" xfId="0" applyFont="1" applyFill="1" applyBorder="1" applyAlignment="1">
      <alignment horizontal="center" vertical="center"/>
    </xf>
    <xf numFmtId="0" fontId="8" fillId="22" borderId="49" xfId="0" applyFont="1" applyFill="1" applyBorder="1" applyAlignment="1">
      <alignment horizontal="center" vertical="center"/>
    </xf>
    <xf numFmtId="0" fontId="8" fillId="22" borderId="50" xfId="0" applyFont="1" applyFill="1" applyBorder="1" applyAlignment="1">
      <alignment horizontal="center" vertical="center"/>
    </xf>
    <xf numFmtId="178" fontId="15" fillId="22" borderId="68" xfId="0" applyNumberFormat="1" applyFont="1" applyFill="1" applyBorder="1" applyAlignment="1">
      <alignment horizontal="center" vertical="center"/>
    </xf>
    <xf numFmtId="178" fontId="15" fillId="22" borderId="92" xfId="0" applyNumberFormat="1" applyFont="1" applyFill="1" applyBorder="1" applyAlignment="1">
      <alignment horizontal="center" vertical="center"/>
    </xf>
    <xf numFmtId="0" fontId="8" fillId="21" borderId="16" xfId="0" applyFont="1" applyFill="1" applyBorder="1" applyAlignment="1">
      <alignment horizontal="center" vertical="center"/>
    </xf>
    <xf numFmtId="0" fontId="8" fillId="21" borderId="15" xfId="0" applyFont="1" applyFill="1" applyBorder="1" applyAlignment="1">
      <alignment horizontal="center" vertical="center"/>
    </xf>
    <xf numFmtId="0" fontId="24" fillId="22" borderId="83" xfId="0" applyFont="1" applyFill="1" applyBorder="1" applyAlignment="1">
      <alignment horizontal="center" vertical="center"/>
    </xf>
    <xf numFmtId="0" fontId="9" fillId="22" borderId="57" xfId="0" applyFont="1" applyFill="1" applyBorder="1" applyAlignment="1">
      <alignment horizontal="center" vertical="center"/>
    </xf>
    <xf numFmtId="0" fontId="9" fillId="22" borderId="83" xfId="0" applyFont="1" applyFill="1" applyBorder="1" applyAlignment="1">
      <alignment horizontal="center" vertical="center"/>
    </xf>
    <xf numFmtId="0" fontId="9" fillId="22" borderId="61" xfId="0" applyFont="1" applyFill="1" applyBorder="1" applyAlignment="1">
      <alignment horizontal="center" vertical="center"/>
    </xf>
    <xf numFmtId="20" fontId="31" fillId="0" borderId="39" xfId="8" applyNumberFormat="1" applyFont="1" applyBorder="1" applyAlignment="1">
      <alignment horizontal="center" vertical="center"/>
    </xf>
    <xf numFmtId="20" fontId="31" fillId="0" borderId="57" xfId="8" applyNumberFormat="1" applyFont="1" applyBorder="1" applyAlignment="1">
      <alignment horizontal="center" vertical="center"/>
    </xf>
    <xf numFmtId="20" fontId="31" fillId="0" borderId="58" xfId="8" applyNumberFormat="1" applyFont="1" applyBorder="1" applyAlignment="1">
      <alignment horizontal="center" vertical="center"/>
    </xf>
    <xf numFmtId="0" fontId="31" fillId="4" borderId="82" xfId="0" applyFont="1" applyFill="1" applyBorder="1" applyAlignment="1">
      <alignment horizontal="center" vertical="center"/>
    </xf>
    <xf numFmtId="0" fontId="31" fillId="4" borderId="72" xfId="0" applyFont="1" applyFill="1" applyBorder="1" applyAlignment="1">
      <alignment horizontal="center" vertical="center"/>
    </xf>
    <xf numFmtId="0" fontId="38" fillId="4" borderId="73" xfId="0" applyFont="1" applyFill="1" applyBorder="1" applyAlignment="1">
      <alignment horizontal="center" vertical="center"/>
    </xf>
    <xf numFmtId="0" fontId="38" fillId="0" borderId="71" xfId="0" applyFont="1" applyBorder="1"/>
    <xf numFmtId="0" fontId="38" fillId="4" borderId="74" xfId="0" applyFont="1" applyFill="1" applyBorder="1" applyAlignment="1">
      <alignment horizontal="center" vertical="center"/>
    </xf>
    <xf numFmtId="0" fontId="38" fillId="4" borderId="93" xfId="0" applyFont="1" applyFill="1" applyBorder="1" applyAlignment="1">
      <alignment horizontal="center" vertical="center"/>
    </xf>
    <xf numFmtId="20" fontId="8" fillId="0" borderId="39" xfId="8" applyNumberFormat="1" applyFont="1" applyBorder="1" applyAlignment="1">
      <alignment horizontal="left" vertical="center"/>
    </xf>
    <xf numFmtId="20" fontId="31" fillId="0" borderId="57" xfId="8" applyNumberFormat="1" applyFont="1" applyBorder="1" applyAlignment="1">
      <alignment horizontal="left" vertical="center"/>
    </xf>
    <xf numFmtId="20" fontId="31" fillId="0" borderId="58" xfId="8" applyNumberFormat="1" applyFont="1" applyBorder="1" applyAlignment="1">
      <alignment horizontal="left" vertical="center"/>
    </xf>
    <xf numFmtId="20" fontId="31" fillId="0" borderId="70" xfId="8" applyNumberFormat="1" applyFont="1" applyBorder="1" applyAlignment="1">
      <alignment vertical="center"/>
    </xf>
    <xf numFmtId="20" fontId="31" fillId="0" borderId="75" xfId="8" applyNumberFormat="1" applyFont="1" applyBorder="1" applyAlignment="1">
      <alignment vertical="center"/>
    </xf>
    <xf numFmtId="0" fontId="13" fillId="4" borderId="73" xfId="0" applyFont="1" applyFill="1" applyBorder="1" applyAlignment="1">
      <alignment horizontal="center" vertical="center"/>
    </xf>
    <xf numFmtId="20" fontId="8" fillId="0" borderId="70" xfId="8" applyNumberFormat="1" applyFont="1" applyBorder="1" applyAlignment="1">
      <alignment vertical="center"/>
    </xf>
    <xf numFmtId="0" fontId="13" fillId="4" borderId="74" xfId="0" applyFont="1" applyFill="1" applyBorder="1" applyAlignment="1">
      <alignment horizontal="center" vertical="center"/>
    </xf>
    <xf numFmtId="0" fontId="13" fillId="4" borderId="93" xfId="0" applyFont="1" applyFill="1" applyBorder="1" applyAlignment="1">
      <alignment horizontal="center" vertical="center"/>
    </xf>
    <xf numFmtId="0" fontId="13" fillId="0" borderId="71" xfId="0" applyFont="1" applyBorder="1"/>
    <xf numFmtId="20" fontId="8" fillId="0" borderId="75" xfId="8" applyNumberFormat="1" applyFont="1" applyBorder="1" applyAlignment="1">
      <alignment vertical="center"/>
    </xf>
    <xf numFmtId="20" fontId="8" fillId="0" borderId="57" xfId="8" applyNumberFormat="1" applyFont="1" applyBorder="1" applyAlignment="1">
      <alignment horizontal="center" vertical="center"/>
    </xf>
    <xf numFmtId="20" fontId="8" fillId="0" borderId="58" xfId="8" applyNumberFormat="1" applyFont="1" applyBorder="1" applyAlignment="1">
      <alignment horizontal="center" vertical="center"/>
    </xf>
    <xf numFmtId="20" fontId="8" fillId="0" borderId="57" xfId="8" applyNumberFormat="1" applyFont="1" applyBorder="1" applyAlignment="1">
      <alignment horizontal="left" vertical="center"/>
    </xf>
    <xf numFmtId="20" fontId="8" fillId="0" borderId="58" xfId="8" applyNumberFormat="1" applyFont="1" applyBorder="1" applyAlignment="1">
      <alignment horizontal="left" vertical="center"/>
    </xf>
    <xf numFmtId="0" fontId="11" fillId="19" borderId="5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51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 wrapText="1"/>
    </xf>
    <xf numFmtId="0" fontId="32" fillId="2" borderId="67" xfId="0" applyFont="1" applyFill="1" applyBorder="1" applyAlignment="1">
      <alignment horizontal="center" vertical="center" wrapText="1"/>
    </xf>
    <xf numFmtId="0" fontId="32" fillId="2" borderId="54" xfId="0" applyFont="1" applyFill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/>
    </xf>
    <xf numFmtId="0" fontId="32" fillId="13" borderId="75" xfId="0" applyFont="1" applyFill="1" applyBorder="1" applyAlignment="1">
      <alignment horizontal="center" vertical="center" wrapText="1"/>
    </xf>
    <xf numFmtId="0" fontId="32" fillId="13" borderId="60" xfId="0" applyFont="1" applyFill="1" applyBorder="1" applyAlignment="1">
      <alignment horizontal="center" vertical="center"/>
    </xf>
    <xf numFmtId="0" fontId="29" fillId="2" borderId="53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51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/>
    </xf>
    <xf numFmtId="0" fontId="11" fillId="17" borderId="75" xfId="0" applyFont="1" applyFill="1" applyBorder="1" applyAlignment="1">
      <alignment horizontal="center" vertical="center" wrapText="1"/>
    </xf>
    <xf numFmtId="0" fontId="11" fillId="17" borderId="60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38" fillId="4" borderId="50" xfId="0" applyFont="1" applyFill="1" applyBorder="1" applyAlignment="1">
      <alignment horizontal="center" vertical="center"/>
    </xf>
    <xf numFmtId="177" fontId="29" fillId="2" borderId="17" xfId="0" applyNumberFormat="1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 wrapText="1"/>
    </xf>
    <xf numFmtId="0" fontId="32" fillId="13" borderId="11" xfId="0" applyFont="1" applyFill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55" fontId="7" fillId="19" borderId="49" xfId="0" applyNumberFormat="1" applyFont="1" applyFill="1" applyBorder="1" applyAlignment="1">
      <alignment horizontal="center" vertical="center"/>
    </xf>
    <xf numFmtId="55" fontId="30" fillId="19" borderId="70" xfId="0" applyNumberFormat="1" applyFont="1" applyFill="1" applyBorder="1" applyAlignment="1">
      <alignment horizontal="center" vertical="center"/>
    </xf>
    <xf numFmtId="55" fontId="30" fillId="19" borderId="50" xfId="0" applyNumberFormat="1" applyFont="1" applyFill="1" applyBorder="1" applyAlignment="1">
      <alignment horizontal="center" vertical="center"/>
    </xf>
    <xf numFmtId="0" fontId="9" fillId="13" borderId="54" xfId="0" applyFont="1" applyFill="1" applyBorder="1" applyAlignment="1">
      <alignment horizontal="center" vertical="center"/>
    </xf>
    <xf numFmtId="0" fontId="32" fillId="13" borderId="22" xfId="0" applyFont="1" applyFill="1" applyBorder="1" applyAlignment="1">
      <alignment horizontal="center" vertical="center"/>
    </xf>
    <xf numFmtId="0" fontId="36" fillId="2" borderId="49" xfId="0" applyFont="1" applyFill="1" applyBorder="1" applyAlignment="1">
      <alignment horizontal="center" vertical="center"/>
    </xf>
    <xf numFmtId="0" fontId="36" fillId="2" borderId="50" xfId="0" applyFont="1" applyFill="1" applyBorder="1" applyAlignment="1">
      <alignment horizontal="center" vertical="center"/>
    </xf>
    <xf numFmtId="0" fontId="32" fillId="13" borderId="5" xfId="0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9" fillId="13" borderId="69" xfId="0" applyFont="1" applyFill="1" applyBorder="1" applyAlignment="1">
      <alignment horizontal="center" vertical="center"/>
    </xf>
    <xf numFmtId="0" fontId="32" fillId="13" borderId="81" xfId="0" applyFont="1" applyFill="1" applyBorder="1" applyAlignment="1">
      <alignment horizontal="center" vertical="center"/>
    </xf>
    <xf numFmtId="0" fontId="32" fillId="13" borderId="84" xfId="0" applyFont="1" applyFill="1" applyBorder="1" applyAlignment="1">
      <alignment horizontal="center" vertical="center"/>
    </xf>
    <xf numFmtId="0" fontId="32" fillId="13" borderId="59" xfId="0" applyFont="1" applyFill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2" fillId="13" borderId="6" xfId="0" applyFont="1" applyFill="1" applyBorder="1" applyAlignment="1">
      <alignment horizontal="center" vertical="center" shrinkToFit="1"/>
    </xf>
    <xf numFmtId="0" fontId="32" fillId="13" borderId="12" xfId="0" applyFont="1" applyFill="1" applyBorder="1" applyAlignment="1">
      <alignment horizontal="center" vertical="center" shrinkToFit="1"/>
    </xf>
    <xf numFmtId="0" fontId="29" fillId="11" borderId="85" xfId="0" applyFont="1" applyFill="1" applyBorder="1" applyAlignment="1">
      <alignment horizontal="center" vertical="center"/>
    </xf>
    <xf numFmtId="0" fontId="29" fillId="11" borderId="86" xfId="0" applyFont="1" applyFill="1" applyBorder="1" applyAlignment="1">
      <alignment horizontal="center" vertical="center"/>
    </xf>
    <xf numFmtId="0" fontId="32" fillId="2" borderId="84" xfId="0" applyFont="1" applyFill="1" applyBorder="1" applyAlignment="1">
      <alignment horizontal="center" vertical="center"/>
    </xf>
    <xf numFmtId="0" fontId="32" fillId="2" borderId="59" xfId="0" applyFont="1" applyFill="1" applyBorder="1" applyAlignment="1">
      <alignment horizontal="center" vertical="center"/>
    </xf>
    <xf numFmtId="0" fontId="32" fillId="2" borderId="55" xfId="0" applyFont="1" applyFill="1" applyBorder="1" applyAlignment="1">
      <alignment horizontal="center" vertical="center"/>
    </xf>
    <xf numFmtId="0" fontId="29" fillId="11" borderId="87" xfId="0" applyFont="1" applyFill="1" applyBorder="1" applyAlignment="1">
      <alignment horizontal="center" vertical="center"/>
    </xf>
    <xf numFmtId="0" fontId="29" fillId="11" borderId="88" xfId="0" applyFont="1" applyFill="1" applyBorder="1" applyAlignment="1">
      <alignment horizontal="center" vertical="center"/>
    </xf>
    <xf numFmtId="0" fontId="29" fillId="11" borderId="89" xfId="0" applyFont="1" applyFill="1" applyBorder="1" applyAlignment="1">
      <alignment horizontal="center" vertical="center"/>
    </xf>
    <xf numFmtId="0" fontId="32" fillId="2" borderId="48" xfId="0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90" xfId="0" applyFont="1" applyFill="1" applyBorder="1" applyAlignment="1">
      <alignment horizontal="center" vertical="center"/>
    </xf>
    <xf numFmtId="0" fontId="32" fillId="2" borderId="34" xfId="0" applyFont="1" applyFill="1" applyBorder="1" applyAlignment="1">
      <alignment horizontal="center" vertical="center"/>
    </xf>
    <xf numFmtId="0" fontId="32" fillId="2" borderId="91" xfId="0" applyFont="1" applyFill="1" applyBorder="1" applyAlignment="1">
      <alignment horizontal="center" vertical="center"/>
    </xf>
    <xf numFmtId="0" fontId="37" fillId="0" borderId="61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83" xfId="0" applyFont="1" applyBorder="1" applyAlignment="1">
      <alignment horizontal="center" vertical="center" wrapText="1"/>
    </xf>
    <xf numFmtId="0" fontId="38" fillId="4" borderId="71" xfId="0" applyFont="1" applyFill="1" applyBorder="1" applyAlignment="1">
      <alignment horizontal="center" vertical="center"/>
    </xf>
    <xf numFmtId="6" fontId="29" fillId="0" borderId="0" xfId="3" applyFont="1" applyAlignment="1">
      <alignment horizontal="center" vertical="center"/>
    </xf>
    <xf numFmtId="6" fontId="29" fillId="0" borderId="55" xfId="3" applyFont="1" applyBorder="1" applyAlignment="1">
      <alignment horizontal="center" vertical="center"/>
    </xf>
    <xf numFmtId="0" fontId="32" fillId="2" borderId="38" xfId="0" applyFont="1" applyFill="1" applyBorder="1" applyAlignment="1">
      <alignment horizontal="center" vertical="center"/>
    </xf>
    <xf numFmtId="0" fontId="31" fillId="17" borderId="51" xfId="0" applyFont="1" applyFill="1" applyBorder="1" applyAlignment="1">
      <alignment horizontal="center" vertical="center" wrapText="1"/>
    </xf>
    <xf numFmtId="0" fontId="31" fillId="17" borderId="78" xfId="0" applyFont="1" applyFill="1" applyBorder="1" applyAlignment="1">
      <alignment horizontal="center" vertical="center"/>
    </xf>
    <xf numFmtId="20" fontId="31" fillId="0" borderId="39" xfId="8" applyNumberFormat="1" applyFont="1" applyBorder="1" applyAlignment="1">
      <alignment vertical="center"/>
    </xf>
    <xf numFmtId="20" fontId="31" fillId="0" borderId="57" xfId="8" applyNumberFormat="1" applyFont="1" applyBorder="1" applyAlignment="1">
      <alignment vertical="center"/>
    </xf>
    <xf numFmtId="20" fontId="31" fillId="0" borderId="58" xfId="8" applyNumberFormat="1" applyFont="1" applyBorder="1" applyAlignment="1">
      <alignment vertical="center"/>
    </xf>
    <xf numFmtId="20" fontId="8" fillId="0" borderId="39" xfId="8" applyNumberFormat="1" applyFont="1" applyBorder="1" applyAlignment="1">
      <alignment vertical="center"/>
    </xf>
    <xf numFmtId="0" fontId="32" fillId="10" borderId="61" xfId="0" applyFont="1" applyFill="1" applyBorder="1" applyAlignment="1">
      <alignment horizontal="center" vertical="center"/>
    </xf>
    <xf numFmtId="0" fontId="32" fillId="10" borderId="57" xfId="0" applyFont="1" applyFill="1" applyBorder="1" applyAlignment="1">
      <alignment horizontal="center" vertical="center"/>
    </xf>
    <xf numFmtId="0" fontId="32" fillId="10" borderId="83" xfId="0" applyFont="1" applyFill="1" applyBorder="1" applyAlignment="1">
      <alignment horizontal="center" vertical="center"/>
    </xf>
    <xf numFmtId="0" fontId="33" fillId="19" borderId="47" xfId="0" applyFont="1" applyFill="1" applyBorder="1" applyAlignment="1">
      <alignment horizontal="center" vertical="center"/>
    </xf>
    <xf numFmtId="0" fontId="33" fillId="19" borderId="55" xfId="0" applyFont="1" applyFill="1" applyBorder="1" applyAlignment="1">
      <alignment horizontal="center" vertical="center"/>
    </xf>
    <xf numFmtId="0" fontId="33" fillId="19" borderId="48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20" fontId="8" fillId="0" borderId="39" xfId="8" applyNumberFormat="1" applyFont="1" applyBorder="1" applyAlignment="1">
      <alignment horizontal="center" vertical="center"/>
    </xf>
    <xf numFmtId="20" fontId="19" fillId="0" borderId="39" xfId="8" applyNumberFormat="1" applyFont="1" applyBorder="1" applyAlignment="1">
      <alignment horizontal="left" vertical="center"/>
    </xf>
    <xf numFmtId="20" fontId="19" fillId="0" borderId="57" xfId="8" applyNumberFormat="1" applyFont="1" applyBorder="1" applyAlignment="1">
      <alignment horizontal="left" vertical="center"/>
    </xf>
    <xf numFmtId="0" fontId="13" fillId="4" borderId="17" xfId="0" applyFont="1" applyFill="1" applyBorder="1" applyAlignment="1">
      <alignment horizontal="center" vertical="center"/>
    </xf>
    <xf numFmtId="0" fontId="13" fillId="0" borderId="17" xfId="0" applyFont="1" applyBorder="1"/>
    <xf numFmtId="0" fontId="6" fillId="4" borderId="17" xfId="0" applyFont="1" applyFill="1" applyBorder="1" applyAlignment="1">
      <alignment horizontal="center" vertical="center"/>
    </xf>
    <xf numFmtId="0" fontId="6" fillId="0" borderId="17" xfId="0" applyFont="1" applyBorder="1"/>
  </cellXfs>
  <cellStyles count="75">
    <cellStyle name="スタイル 1" xfId="19" xr:uid="{00000000-0005-0000-0000-000000000000}"/>
    <cellStyle name="パーセント" xfId="1" builtinId="5"/>
    <cellStyle name="パーセント 2" xfId="2" xr:uid="{00000000-0005-0000-0000-000002000000}"/>
    <cellStyle name="パーセント 2 2" xfId="20" xr:uid="{00000000-0005-0000-0000-000003000000}"/>
    <cellStyle name="パーセント 3" xfId="13" xr:uid="{00000000-0005-0000-0000-000004000000}"/>
    <cellStyle name="パーセント 3 2" xfId="14" xr:uid="{00000000-0005-0000-0000-000005000000}"/>
    <cellStyle name="通貨" xfId="3" builtinId="7"/>
    <cellStyle name="通貨 2" xfId="4" xr:uid="{00000000-0005-0000-0000-000007000000}"/>
    <cellStyle name="通貨 2 2" xfId="9" xr:uid="{00000000-0005-0000-0000-000008000000}"/>
    <cellStyle name="通貨 2 2 2" xfId="23" xr:uid="{00000000-0005-0000-0000-000009000000}"/>
    <cellStyle name="通貨 2 2 2 2" xfId="35" xr:uid="{00000000-0005-0000-0000-00000A000000}"/>
    <cellStyle name="通貨 2 2 2 2 2" xfId="71" xr:uid="{00000000-0005-0000-0000-00000B000000}"/>
    <cellStyle name="通貨 2 2 2 3" xfId="59" xr:uid="{00000000-0005-0000-0000-00000C000000}"/>
    <cellStyle name="通貨 2 2 2 4" xfId="47" xr:uid="{00000000-0005-0000-0000-00000D000000}"/>
    <cellStyle name="通貨 2 2 3" xfId="29" xr:uid="{00000000-0005-0000-0000-00000E000000}"/>
    <cellStyle name="通貨 2 2 3 2" xfId="65" xr:uid="{00000000-0005-0000-0000-00000F000000}"/>
    <cellStyle name="通貨 2 2 4" xfId="53" xr:uid="{00000000-0005-0000-0000-000010000000}"/>
    <cellStyle name="通貨 2 2 5" xfId="41" xr:uid="{00000000-0005-0000-0000-000011000000}"/>
    <cellStyle name="通貨 2 3" xfId="22" xr:uid="{00000000-0005-0000-0000-000012000000}"/>
    <cellStyle name="通貨 2 3 2" xfId="34" xr:uid="{00000000-0005-0000-0000-000013000000}"/>
    <cellStyle name="通貨 2 3 2 2" xfId="70" xr:uid="{00000000-0005-0000-0000-000014000000}"/>
    <cellStyle name="通貨 2 3 3" xfId="58" xr:uid="{00000000-0005-0000-0000-000015000000}"/>
    <cellStyle name="通貨 2 3 4" xfId="46" xr:uid="{00000000-0005-0000-0000-000016000000}"/>
    <cellStyle name="通貨 2 4" xfId="28" xr:uid="{00000000-0005-0000-0000-000017000000}"/>
    <cellStyle name="通貨 2 4 2" xfId="64" xr:uid="{00000000-0005-0000-0000-000018000000}"/>
    <cellStyle name="通貨 2 5" xfId="52" xr:uid="{00000000-0005-0000-0000-000019000000}"/>
    <cellStyle name="通貨 2 6" xfId="40" xr:uid="{00000000-0005-0000-0000-00001A000000}"/>
    <cellStyle name="通貨 3" xfId="15" xr:uid="{00000000-0005-0000-0000-00001B000000}"/>
    <cellStyle name="通貨 3 2" xfId="16" xr:uid="{00000000-0005-0000-0000-00001C000000}"/>
    <cellStyle name="通貨 3 2 2" xfId="26" xr:uid="{00000000-0005-0000-0000-00001D000000}"/>
    <cellStyle name="通貨 3 2 2 2" xfId="38" xr:uid="{00000000-0005-0000-0000-00001E000000}"/>
    <cellStyle name="通貨 3 2 2 2 2" xfId="74" xr:uid="{00000000-0005-0000-0000-00001F000000}"/>
    <cellStyle name="通貨 3 2 2 3" xfId="62" xr:uid="{00000000-0005-0000-0000-000020000000}"/>
    <cellStyle name="通貨 3 2 2 4" xfId="50" xr:uid="{00000000-0005-0000-0000-000021000000}"/>
    <cellStyle name="通貨 3 2 3" xfId="32" xr:uid="{00000000-0005-0000-0000-000022000000}"/>
    <cellStyle name="通貨 3 2 3 2" xfId="68" xr:uid="{00000000-0005-0000-0000-000023000000}"/>
    <cellStyle name="通貨 3 2 4" xfId="56" xr:uid="{00000000-0005-0000-0000-000024000000}"/>
    <cellStyle name="通貨 3 2 5" xfId="44" xr:uid="{00000000-0005-0000-0000-000025000000}"/>
    <cellStyle name="通貨 3 3" xfId="25" xr:uid="{00000000-0005-0000-0000-000026000000}"/>
    <cellStyle name="通貨 3 3 2" xfId="37" xr:uid="{00000000-0005-0000-0000-000027000000}"/>
    <cellStyle name="通貨 3 3 2 2" xfId="73" xr:uid="{00000000-0005-0000-0000-000028000000}"/>
    <cellStyle name="通貨 3 3 3" xfId="61" xr:uid="{00000000-0005-0000-0000-000029000000}"/>
    <cellStyle name="通貨 3 3 4" xfId="49" xr:uid="{00000000-0005-0000-0000-00002A000000}"/>
    <cellStyle name="通貨 3 4" xfId="31" xr:uid="{00000000-0005-0000-0000-00002B000000}"/>
    <cellStyle name="通貨 3 4 2" xfId="67" xr:uid="{00000000-0005-0000-0000-00002C000000}"/>
    <cellStyle name="通貨 3 5" xfId="55" xr:uid="{00000000-0005-0000-0000-00002D000000}"/>
    <cellStyle name="通貨 3 6" xfId="43" xr:uid="{00000000-0005-0000-0000-00002E000000}"/>
    <cellStyle name="通貨 4" xfId="21" xr:uid="{00000000-0005-0000-0000-00002F000000}"/>
    <cellStyle name="通貨 4 2" xfId="33" xr:uid="{00000000-0005-0000-0000-000030000000}"/>
    <cellStyle name="通貨 4 2 2" xfId="69" xr:uid="{00000000-0005-0000-0000-000031000000}"/>
    <cellStyle name="通貨 4 3" xfId="57" xr:uid="{00000000-0005-0000-0000-000032000000}"/>
    <cellStyle name="通貨 4 4" xfId="45" xr:uid="{00000000-0005-0000-0000-000033000000}"/>
    <cellStyle name="通貨 5" xfId="27" xr:uid="{00000000-0005-0000-0000-000034000000}"/>
    <cellStyle name="通貨 5 2" xfId="63" xr:uid="{00000000-0005-0000-0000-000035000000}"/>
    <cellStyle name="通貨 6" xfId="51" xr:uid="{00000000-0005-0000-0000-000036000000}"/>
    <cellStyle name="通貨 7" xfId="39" xr:uid="{00000000-0005-0000-0000-000037000000}"/>
    <cellStyle name="標準" xfId="0" builtinId="0"/>
    <cellStyle name="標準 2" xfId="5" xr:uid="{00000000-0005-0000-0000-000039000000}"/>
    <cellStyle name="標準 2 2" xfId="6" xr:uid="{00000000-0005-0000-0000-00003A000000}"/>
    <cellStyle name="標準 2 2 2" xfId="11" xr:uid="{00000000-0005-0000-0000-00003B000000}"/>
    <cellStyle name="標準 2 3" xfId="17" xr:uid="{00000000-0005-0000-0000-00003C000000}"/>
    <cellStyle name="標準 3" xfId="10" xr:uid="{00000000-0005-0000-0000-00003D000000}"/>
    <cellStyle name="標準 3 2" xfId="12" xr:uid="{00000000-0005-0000-0000-00003E000000}"/>
    <cellStyle name="標準 3 3" xfId="24" xr:uid="{00000000-0005-0000-0000-00003F000000}"/>
    <cellStyle name="標準 3 3 2" xfId="36" xr:uid="{00000000-0005-0000-0000-000040000000}"/>
    <cellStyle name="標準 3 3 2 2" xfId="72" xr:uid="{00000000-0005-0000-0000-000041000000}"/>
    <cellStyle name="標準 3 3 3" xfId="60" xr:uid="{00000000-0005-0000-0000-000042000000}"/>
    <cellStyle name="標準 3 3 4" xfId="48" xr:uid="{00000000-0005-0000-0000-000043000000}"/>
    <cellStyle name="標準 3 4" xfId="30" xr:uid="{00000000-0005-0000-0000-000044000000}"/>
    <cellStyle name="標準 3 4 2" xfId="66" xr:uid="{00000000-0005-0000-0000-000045000000}"/>
    <cellStyle name="標準 3 5" xfId="54" xr:uid="{00000000-0005-0000-0000-000046000000}"/>
    <cellStyle name="標準 3 6" xfId="42" xr:uid="{00000000-0005-0000-0000-000047000000}"/>
    <cellStyle name="標準 4" xfId="18" xr:uid="{00000000-0005-0000-0000-000048000000}"/>
    <cellStyle name="標準_2010.4月教室スケジュール" xfId="7" xr:uid="{00000000-0005-0000-0000-000049000000}"/>
    <cellStyle name="標準_Sheet2" xfId="8" xr:uid="{00000000-0005-0000-0000-00004A000000}"/>
  </cellStyles>
  <dxfs count="7789">
    <dxf>
      <fill>
        <patternFill patternType="solid">
          <fgColor rgb="FFFFFF00"/>
          <bgColor rgb="FF0000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rgb="FF00FF0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rgb="FF00FF00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rgb="FF00FF00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rgb="FF00FF0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fill>
        <patternFill patternType="solid">
          <fgColor indexed="64"/>
          <bgColor indexed="4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mruColors>
      <color rgb="FFFF9999"/>
      <color rgb="FF00FF00"/>
      <color rgb="FF00FFFF"/>
      <color rgb="FF99FF99"/>
      <color rgb="FFFB9DDC"/>
      <color rgb="FFCCFFFF"/>
      <color rgb="FFCCFFCC"/>
      <color rgb="FFFFFF00"/>
      <color rgb="FFFF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ed/Dropbox/&#12488;&#12483;&#12503;&#12456;&#12487;&#12517;&#20849;&#26377;&#12501;&#12457;&#12523;&#12480;/&#25945;&#23460;&#12473;&#12465;&#12472;&#12517;&#12540;&#12523;/2019.6&#26376;%20&#25945;&#23460;&#12473;&#12465;&#12472;&#12517;&#12540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基本授業予定表"/>
      <sheetName val="講師可能日 "/>
      <sheetName val="日付"/>
      <sheetName val="代講可能"/>
      <sheetName val="コース指導講師"/>
      <sheetName val="基本授業"/>
      <sheetName val="1週 "/>
      <sheetName val="2週"/>
      <sheetName val="3週"/>
      <sheetName val="4週"/>
      <sheetName val="5週 "/>
      <sheetName val="終了一覧"/>
      <sheetName val="コースごと"/>
      <sheetName val="面談日程 "/>
      <sheetName val="Sheet1 (2)"/>
      <sheetName val="Sheet2"/>
    </sheetNames>
    <sheetDataSet>
      <sheetData sheetId="0">
        <row r="3">
          <cell r="T3" t="str">
            <v>椿 彩花</v>
          </cell>
          <cell r="U3" t="str">
            <v>高1</v>
          </cell>
        </row>
        <row r="4">
          <cell r="T4" t="str">
            <v>小池　塁</v>
          </cell>
          <cell r="U4" t="str">
            <v>小5</v>
          </cell>
        </row>
        <row r="5">
          <cell r="T5" t="str">
            <v>小林　永美香</v>
          </cell>
          <cell r="U5" t="str">
            <v>高2</v>
          </cell>
        </row>
        <row r="6">
          <cell r="T6" t="str">
            <v>野々山　桃子</v>
          </cell>
          <cell r="U6" t="str">
            <v>高3</v>
          </cell>
        </row>
        <row r="7">
          <cell r="T7" t="str">
            <v>山腰　康介</v>
          </cell>
          <cell r="U7" t="str">
            <v>高3</v>
          </cell>
        </row>
        <row r="8">
          <cell r="T8" t="str">
            <v>田口　真帆</v>
          </cell>
          <cell r="U8" t="str">
            <v>中2</v>
          </cell>
        </row>
        <row r="9">
          <cell r="T9" t="str">
            <v>今井　陽太郎</v>
          </cell>
          <cell r="U9" t="str">
            <v>高1</v>
          </cell>
        </row>
        <row r="10">
          <cell r="T10" t="str">
            <v>小野　恭兵</v>
          </cell>
          <cell r="U10" t="str">
            <v>高3</v>
          </cell>
        </row>
        <row r="11">
          <cell r="T11" t="str">
            <v>小野　隼兵</v>
          </cell>
          <cell r="U11" t="str">
            <v>高1</v>
          </cell>
        </row>
        <row r="12">
          <cell r="T12" t="str">
            <v>笠井　圭太</v>
          </cell>
          <cell r="U12" t="str">
            <v>中3</v>
          </cell>
        </row>
        <row r="13">
          <cell r="T13" t="str">
            <v>橋本　晃輔</v>
          </cell>
          <cell r="U13" t="str">
            <v>高2</v>
          </cell>
        </row>
        <row r="14">
          <cell r="T14" t="str">
            <v>瀬川　将史</v>
          </cell>
          <cell r="U14" t="str">
            <v>高卒</v>
          </cell>
        </row>
        <row r="15">
          <cell r="T15" t="str">
            <v>小池　理沙</v>
          </cell>
          <cell r="U15" t="str">
            <v>小2</v>
          </cell>
        </row>
        <row r="16">
          <cell r="T16" t="str">
            <v>加部　日菜</v>
          </cell>
          <cell r="U16" t="str">
            <v>中2</v>
          </cell>
        </row>
        <row r="17">
          <cell r="T17" t="str">
            <v>加部　里紗</v>
          </cell>
          <cell r="U17" t="str">
            <v>中1</v>
          </cell>
        </row>
        <row r="18">
          <cell r="T18" t="str">
            <v>新井　ひなの</v>
          </cell>
          <cell r="U18" t="str">
            <v>高2</v>
          </cell>
        </row>
        <row r="19">
          <cell r="T19" t="str">
            <v>小林　悠人</v>
          </cell>
          <cell r="U19" t="str">
            <v>小6</v>
          </cell>
        </row>
        <row r="20">
          <cell r="T20" t="str">
            <v>河野　百合英</v>
          </cell>
          <cell r="U20" t="str">
            <v>高1</v>
          </cell>
        </row>
        <row r="21">
          <cell r="T21" t="str">
            <v>荒井　陸斗</v>
          </cell>
          <cell r="U21" t="str">
            <v>高1</v>
          </cell>
        </row>
        <row r="22">
          <cell r="T22" t="str">
            <v>小野　浩兵</v>
          </cell>
          <cell r="U22" t="str">
            <v>中2</v>
          </cell>
        </row>
        <row r="23">
          <cell r="T23" t="str">
            <v>久保井　花音</v>
          </cell>
          <cell r="U23" t="str">
            <v>高2</v>
          </cell>
        </row>
        <row r="24">
          <cell r="T24" t="str">
            <v>砂田　果穂　</v>
          </cell>
          <cell r="U24" t="str">
            <v>高2</v>
          </cell>
        </row>
        <row r="25">
          <cell r="T25" t="str">
            <v>片山　響</v>
          </cell>
          <cell r="U25" t="str">
            <v>小6</v>
          </cell>
        </row>
        <row r="26">
          <cell r="T26" t="str">
            <v>蛭川　知咲</v>
          </cell>
          <cell r="U26" t="str">
            <v>中3</v>
          </cell>
        </row>
        <row r="27">
          <cell r="T27" t="str">
            <v>檜垣　侑里</v>
          </cell>
          <cell r="U27" t="str">
            <v>小5</v>
          </cell>
        </row>
        <row r="28">
          <cell r="T28" t="str">
            <v>関谷　佳苗</v>
          </cell>
          <cell r="U28" t="str">
            <v>高1</v>
          </cell>
        </row>
        <row r="29">
          <cell r="T29" t="str">
            <v>光髙　健太</v>
          </cell>
          <cell r="U29" t="str">
            <v>中1</v>
          </cell>
        </row>
        <row r="30">
          <cell r="T30" t="str">
            <v>中山　遥斗</v>
          </cell>
          <cell r="U30" t="str">
            <v>中3</v>
          </cell>
        </row>
        <row r="31">
          <cell r="T31" t="str">
            <v>飯野　智大</v>
          </cell>
          <cell r="U31" t="str">
            <v>高2</v>
          </cell>
        </row>
        <row r="32">
          <cell r="T32" t="str">
            <v>村尾　莉奈</v>
          </cell>
          <cell r="U32" t="str">
            <v>中3</v>
          </cell>
        </row>
        <row r="33">
          <cell r="T33"/>
          <cell r="U33"/>
        </row>
        <row r="34">
          <cell r="T34"/>
          <cell r="U34"/>
        </row>
        <row r="35">
          <cell r="T35" t="str">
            <v>垂髪　咲</v>
          </cell>
          <cell r="U35" t="str">
            <v>中3</v>
          </cell>
        </row>
        <row r="36">
          <cell r="T36"/>
          <cell r="U36"/>
        </row>
        <row r="37">
          <cell r="T37" t="str">
            <v>豊田　直生</v>
          </cell>
          <cell r="U37" t="str">
            <v>中2</v>
          </cell>
        </row>
        <row r="38">
          <cell r="T38"/>
          <cell r="U38"/>
        </row>
        <row r="39">
          <cell r="T39"/>
          <cell r="U39"/>
        </row>
        <row r="40">
          <cell r="T40"/>
          <cell r="U40"/>
        </row>
        <row r="42">
          <cell r="T42"/>
          <cell r="U42"/>
        </row>
        <row r="68">
          <cell r="T68"/>
          <cell r="U68"/>
        </row>
        <row r="69">
          <cell r="T69"/>
          <cell r="U69"/>
        </row>
        <row r="70">
          <cell r="T70"/>
          <cell r="U70"/>
        </row>
        <row r="71">
          <cell r="T71"/>
          <cell r="U71"/>
        </row>
        <row r="72">
          <cell r="T72"/>
          <cell r="U72"/>
        </row>
        <row r="73">
          <cell r="T73"/>
          <cell r="U73"/>
        </row>
        <row r="74">
          <cell r="T74"/>
          <cell r="U74"/>
        </row>
        <row r="75">
          <cell r="T75"/>
          <cell r="U75"/>
        </row>
        <row r="76">
          <cell r="T76"/>
          <cell r="U76"/>
        </row>
        <row r="77">
          <cell r="T77"/>
          <cell r="U77"/>
        </row>
        <row r="78">
          <cell r="T78"/>
          <cell r="U78"/>
        </row>
        <row r="79">
          <cell r="T79"/>
          <cell r="U79"/>
        </row>
        <row r="80">
          <cell r="T80"/>
          <cell r="U80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9" xr:uid="{00000000-000C-0000-FFFF-FFFF00000000}" name="リスト135410" displayName="リスト135410" ref="B3:I56" insertRowShift="1" totalsRowShown="0" headerRowDxfId="6703" dataDxfId="6702" tableBorderDxfId="6701">
  <tableColumns count="8">
    <tableColumn id="1" xr3:uid="{00000000-0010-0000-0000-000001000000}" name="列1" dataDxfId="6700"/>
    <tableColumn id="2" xr3:uid="{00000000-0010-0000-0000-000002000000}" name="列2" dataDxfId="6699"/>
    <tableColumn id="3" xr3:uid="{00000000-0010-0000-0000-000003000000}" name="列3" dataDxfId="6698"/>
    <tableColumn id="4" xr3:uid="{00000000-0010-0000-0000-000004000000}" name="列4" dataDxfId="6697"/>
    <tableColumn id="5" xr3:uid="{00000000-0010-0000-0000-000005000000}" name="○" dataDxfId="6696"/>
    <tableColumn id="6" xr3:uid="{00000000-0010-0000-0000-000006000000}" name="月" dataDxfId="6695"/>
    <tableColumn id="7" xr3:uid="{00000000-0010-0000-0000-000007000000}" name="14：30～16：00" dataDxfId="6694"/>
    <tableColumn id="8" xr3:uid="{00000000-0010-0000-0000-000008000000}" name="小川" dataDxfId="669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BC37A-ABE8-4DD2-8F87-F6CF15A4F4FA}">
  <sheetPr>
    <pageSetUpPr fitToPage="1"/>
  </sheetPr>
  <dimension ref="B1:AN74"/>
  <sheetViews>
    <sheetView zoomScaleNormal="100" workbookViewId="0">
      <pane ySplit="13" topLeftCell="A23" activePane="bottomLeft" state="frozen"/>
      <selection activeCell="R37" sqref="R37"/>
      <selection pane="bottomLeft" activeCell="Q15" sqref="Q15"/>
    </sheetView>
  </sheetViews>
  <sheetFormatPr defaultColWidth="9" defaultRowHeight="11.25" customHeight="1" x14ac:dyDescent="0.2"/>
  <cols>
    <col min="1" max="1" width="3" style="167" customWidth="1"/>
    <col min="2" max="2" width="7.453125" style="167" customWidth="1"/>
    <col min="3" max="3" width="3.08984375" style="167" customWidth="1"/>
    <col min="4" max="6" width="5.6328125" style="167" customWidth="1"/>
    <col min="7" max="8" width="6.26953125" style="167" customWidth="1"/>
    <col min="9" max="10" width="5.6328125" style="167" customWidth="1"/>
    <col min="11" max="11" width="7.7265625" style="167" customWidth="1"/>
    <col min="12" max="12" width="7.453125" style="167" customWidth="1"/>
    <col min="13" max="37" width="5.6328125" style="167" customWidth="1"/>
    <col min="38" max="39" width="9" style="167"/>
    <col min="40" max="40" width="16.26953125" style="167" customWidth="1"/>
    <col min="41" max="16384" width="9" style="167"/>
  </cols>
  <sheetData>
    <row r="1" spans="2:40" ht="10.5" customHeight="1" thickBot="1" x14ac:dyDescent="0.25">
      <c r="B1" s="166"/>
      <c r="C1" s="166"/>
      <c r="D1" s="166"/>
      <c r="E1" s="166"/>
    </row>
    <row r="2" spans="2:40" ht="11.25" customHeight="1" x14ac:dyDescent="0.2">
      <c r="B2" s="1244">
        <f>日付!A1</f>
        <v>43709</v>
      </c>
      <c r="C2" s="1245"/>
      <c r="D2" s="1245"/>
      <c r="E2" s="1248" t="s">
        <v>133</v>
      </c>
      <c r="F2" s="1248"/>
      <c r="G2" s="1248"/>
      <c r="H2" s="1248"/>
      <c r="I2" s="1248"/>
      <c r="J2" s="1248"/>
      <c r="K2" s="1249"/>
      <c r="L2" s="25"/>
      <c r="M2" s="1252">
        <f>日付!A1</f>
        <v>43709</v>
      </c>
      <c r="N2" s="1253"/>
      <c r="O2" s="1227" t="s">
        <v>433</v>
      </c>
      <c r="P2" s="1256">
        <f>EOMONTH(M2,0)</f>
        <v>43738</v>
      </c>
      <c r="Q2" s="1257"/>
      <c r="R2" s="1260"/>
      <c r="S2" s="1261"/>
      <c r="V2" s="168" t="s">
        <v>137</v>
      </c>
      <c r="W2" s="169"/>
      <c r="X2" s="170" t="s">
        <v>31</v>
      </c>
      <c r="AC2" s="171"/>
      <c r="AD2" s="172"/>
      <c r="AE2" s="173" t="s">
        <v>3</v>
      </c>
      <c r="AF2" s="174"/>
      <c r="AG2" s="174"/>
      <c r="AH2" s="174"/>
      <c r="AI2" s="1276" t="s">
        <v>165</v>
      </c>
      <c r="AJ2" s="1227"/>
      <c r="AK2" s="1227"/>
      <c r="AL2" s="1229" t="s">
        <v>166</v>
      </c>
    </row>
    <row r="3" spans="2:40" ht="11.25" customHeight="1" thickBot="1" x14ac:dyDescent="0.25">
      <c r="B3" s="1246"/>
      <c r="C3" s="1247"/>
      <c r="D3" s="1247"/>
      <c r="E3" s="1250"/>
      <c r="F3" s="1250"/>
      <c r="G3" s="1250"/>
      <c r="H3" s="1250"/>
      <c r="I3" s="1250"/>
      <c r="J3" s="1250"/>
      <c r="K3" s="1251"/>
      <c r="L3" s="25"/>
      <c r="M3" s="1254"/>
      <c r="N3" s="1255"/>
      <c r="O3" s="1228"/>
      <c r="P3" s="1258"/>
      <c r="Q3" s="1259"/>
      <c r="R3" s="1262"/>
      <c r="S3" s="1258"/>
      <c r="V3" s="175" t="s">
        <v>138</v>
      </c>
      <c r="W3" s="176"/>
      <c r="X3" s="177" t="s">
        <v>31</v>
      </c>
      <c r="Z3" s="178"/>
      <c r="AA3" s="178"/>
      <c r="AB3" s="178"/>
      <c r="AC3" s="179"/>
      <c r="AD3" s="180"/>
      <c r="AE3" s="181">
        <f>COUNTA(AC2:AD3)</f>
        <v>0</v>
      </c>
      <c r="AF3" s="174"/>
      <c r="AG3" s="174"/>
      <c r="AH3" s="174"/>
      <c r="AI3" s="1277"/>
      <c r="AJ3" s="1228"/>
      <c r="AK3" s="1228"/>
      <c r="AL3" s="1230"/>
    </row>
    <row r="4" spans="2:40" ht="11.25" hidden="1" customHeight="1" thickBot="1" x14ac:dyDescent="0.25">
      <c r="B4" s="41"/>
      <c r="C4" s="41"/>
      <c r="D4" s="41"/>
      <c r="E4" s="2"/>
      <c r="F4" s="2"/>
      <c r="G4" s="2"/>
      <c r="H4" s="2"/>
      <c r="I4" s="2"/>
      <c r="J4" s="2"/>
      <c r="K4" s="2"/>
      <c r="L4" s="25"/>
      <c r="M4" s="183"/>
      <c r="N4" s="183"/>
      <c r="O4" s="183"/>
      <c r="P4" s="183"/>
      <c r="Q4" s="184"/>
      <c r="R4" s="185"/>
      <c r="S4" s="185"/>
      <c r="W4" s="186"/>
      <c r="X4" s="186"/>
      <c r="Y4" s="187"/>
      <c r="Z4" s="178"/>
      <c r="AA4" s="178"/>
      <c r="AB4" s="178"/>
      <c r="AC4" s="188"/>
      <c r="AD4" s="188"/>
      <c r="AF4" s="174"/>
      <c r="AG4" s="174"/>
      <c r="AH4" s="174"/>
      <c r="AI4" s="182"/>
      <c r="AJ4" s="184"/>
      <c r="AK4" s="184"/>
      <c r="AL4" s="182"/>
    </row>
    <row r="5" spans="2:40" ht="11.25" customHeight="1" thickBot="1" x14ac:dyDescent="0.25">
      <c r="B5" s="1231" t="s">
        <v>126</v>
      </c>
      <c r="C5" s="1234" t="s">
        <v>38</v>
      </c>
      <c r="D5" s="1236" t="s">
        <v>25</v>
      </c>
      <c r="E5" s="1238" t="s">
        <v>26</v>
      </c>
      <c r="F5" s="1240" t="s">
        <v>767</v>
      </c>
      <c r="G5" s="1242" t="s">
        <v>768</v>
      </c>
      <c r="H5" s="1240" t="s">
        <v>99</v>
      </c>
      <c r="I5" s="1263" t="s">
        <v>100</v>
      </c>
      <c r="J5" s="1240" t="s">
        <v>31</v>
      </c>
      <c r="K5" s="1265" t="s">
        <v>434</v>
      </c>
      <c r="L5" s="1268" t="s">
        <v>435</v>
      </c>
      <c r="M5" s="550"/>
      <c r="N5" s="547"/>
      <c r="O5" s="1271" t="s">
        <v>171</v>
      </c>
      <c r="P5" s="1272"/>
      <c r="Q5" s="701" t="s">
        <v>25</v>
      </c>
      <c r="R5" s="190" t="s">
        <v>26</v>
      </c>
      <c r="S5" s="190" t="s">
        <v>169</v>
      </c>
      <c r="T5" s="190" t="s">
        <v>98</v>
      </c>
      <c r="U5" s="190" t="s">
        <v>99</v>
      </c>
      <c r="V5" s="1273" t="s">
        <v>30</v>
      </c>
      <c r="W5" s="1274"/>
      <c r="X5" s="1275"/>
      <c r="Y5" s="705"/>
      <c r="Z5" s="705"/>
      <c r="AA5" s="705"/>
      <c r="AB5" s="706"/>
      <c r="AC5" s="704"/>
      <c r="AD5" s="1219" t="s">
        <v>172</v>
      </c>
      <c r="AE5" s="1221" t="s">
        <v>57</v>
      </c>
      <c r="AF5" s="191"/>
      <c r="AG5" s="191"/>
      <c r="AH5" s="191"/>
      <c r="AI5" s="191"/>
      <c r="AJ5" s="191"/>
      <c r="AK5" s="186"/>
      <c r="AL5" s="1188"/>
      <c r="AM5" s="186"/>
    </row>
    <row r="6" spans="2:40" s="186" customFormat="1" ht="11.25" customHeight="1" thickBot="1" x14ac:dyDescent="0.25">
      <c r="B6" s="1232"/>
      <c r="C6" s="1235"/>
      <c r="D6" s="1237"/>
      <c r="E6" s="1239"/>
      <c r="F6" s="1241"/>
      <c r="G6" s="1243"/>
      <c r="H6" s="1241"/>
      <c r="I6" s="1264"/>
      <c r="J6" s="1241"/>
      <c r="K6" s="1266"/>
      <c r="L6" s="1269"/>
      <c r="M6" s="550"/>
      <c r="N6" s="548"/>
      <c r="O6" s="1222" t="str">
        <f>H12</f>
        <v>15：15～16:45</v>
      </c>
      <c r="P6" s="1223"/>
      <c r="Q6" s="192">
        <f>K23</f>
        <v>1</v>
      </c>
      <c r="R6" s="193">
        <f>K33</f>
        <v>1</v>
      </c>
      <c r="S6" s="192">
        <f>K43</f>
        <v>1</v>
      </c>
      <c r="T6" s="192">
        <f>K53</f>
        <v>1</v>
      </c>
      <c r="U6" s="192">
        <f>K63</f>
        <v>0</v>
      </c>
      <c r="V6" s="1224" t="str">
        <f>H65</f>
        <v>13：00～14：30</v>
      </c>
      <c r="W6" s="1225"/>
      <c r="X6" s="708">
        <f>K74</f>
        <v>1</v>
      </c>
      <c r="Y6" s="1226"/>
      <c r="Z6" s="1226"/>
      <c r="AA6" s="707"/>
      <c r="AB6" s="707"/>
      <c r="AC6" s="704"/>
      <c r="AD6" s="1219"/>
      <c r="AE6" s="1221"/>
      <c r="AF6" s="194"/>
      <c r="AG6" s="194"/>
      <c r="AH6" s="194"/>
      <c r="AI6" s="194"/>
      <c r="AJ6" s="702"/>
      <c r="AL6" s="1188"/>
    </row>
    <row r="7" spans="2:40" s="186" customFormat="1" ht="11.25" customHeight="1" x14ac:dyDescent="0.2">
      <c r="B7" s="1232"/>
      <c r="C7" s="45" t="s">
        <v>129</v>
      </c>
      <c r="D7" s="47">
        <f>IF(ISBLANK(C18),"",C18)</f>
        <v>3</v>
      </c>
      <c r="E7" s="47">
        <f>IF(ISBLANK(C28),"",C28)</f>
        <v>3</v>
      </c>
      <c r="F7" s="47">
        <f>IF(ISBLANK(C38),"",C38)</f>
        <v>3</v>
      </c>
      <c r="G7" s="47">
        <f>IF(ISBLANK(C38),"",C38)</f>
        <v>3</v>
      </c>
      <c r="H7" s="47">
        <f>IF(ISBLANK(C38),"",C38)</f>
        <v>3</v>
      </c>
      <c r="I7" s="47">
        <f>IF(ISBLANK(C69),"",C69)</f>
        <v>5</v>
      </c>
      <c r="J7" s="47"/>
      <c r="K7" s="1266"/>
      <c r="L7" s="1269"/>
      <c r="M7" s="550"/>
      <c r="N7" s="548"/>
      <c r="O7" s="1209" t="str">
        <f>N12</f>
        <v>16：50～18：20</v>
      </c>
      <c r="P7" s="1210"/>
      <c r="Q7" s="196">
        <f>Q23</f>
        <v>2</v>
      </c>
      <c r="R7" s="197">
        <f>Q33</f>
        <v>6</v>
      </c>
      <c r="S7" s="196">
        <f>Q43</f>
        <v>3</v>
      </c>
      <c r="T7" s="196">
        <f>Q53</f>
        <v>3</v>
      </c>
      <c r="U7" s="196">
        <f>Q63</f>
        <v>5</v>
      </c>
      <c r="V7" s="1211" t="str">
        <f>N65</f>
        <v>14：35～16：05</v>
      </c>
      <c r="W7" s="1212"/>
      <c r="X7" s="709">
        <f>Q74</f>
        <v>2</v>
      </c>
      <c r="Y7" s="1213"/>
      <c r="Z7" s="1213"/>
      <c r="AA7" s="706"/>
      <c r="AB7" s="705"/>
      <c r="AC7" s="704"/>
      <c r="AD7" s="1217" t="s">
        <v>174</v>
      </c>
      <c r="AE7" s="1219" t="s">
        <v>436</v>
      </c>
      <c r="AF7" s="198"/>
      <c r="AG7" s="198"/>
      <c r="AH7" s="198"/>
      <c r="AI7" s="198"/>
      <c r="AJ7" s="702"/>
      <c r="AL7" s="1220"/>
    </row>
    <row r="8" spans="2:40" s="186" customFormat="1" ht="11.25" customHeight="1" thickBot="1" x14ac:dyDescent="0.25">
      <c r="B8" s="1232"/>
      <c r="C8" s="45" t="s">
        <v>437</v>
      </c>
      <c r="D8" s="50">
        <f>IF(ISBLANK(C21),"",C21)</f>
        <v>7</v>
      </c>
      <c r="E8" s="51">
        <f>IF(ISBLANK(C31),"",C31)</f>
        <v>7</v>
      </c>
      <c r="F8" s="51">
        <f>IF(ISBLANK(C41),"",C41)</f>
        <v>7</v>
      </c>
      <c r="G8" s="51">
        <f>IF(ISBLANK(C41),"",C41)</f>
        <v>7</v>
      </c>
      <c r="H8" s="51">
        <f>IF(ISBLANK(C41),"",C41)</f>
        <v>7</v>
      </c>
      <c r="I8" s="51">
        <f>IF(ISBLANK(C72),"",C72)</f>
        <v>7</v>
      </c>
      <c r="J8" s="51"/>
      <c r="K8" s="1267"/>
      <c r="L8" s="1270"/>
      <c r="M8" s="550"/>
      <c r="N8" s="548"/>
      <c r="O8" s="1209" t="str">
        <f>T12</f>
        <v>18：25～19：55</v>
      </c>
      <c r="P8" s="1210"/>
      <c r="Q8" s="196">
        <f>W23</f>
        <v>3</v>
      </c>
      <c r="R8" s="197">
        <f>W33</f>
        <v>4</v>
      </c>
      <c r="S8" s="703">
        <f>W43</f>
        <v>5</v>
      </c>
      <c r="T8" s="196">
        <f>W53</f>
        <v>4</v>
      </c>
      <c r="U8" s="196">
        <f>W63</f>
        <v>5</v>
      </c>
      <c r="V8" s="1211" t="str">
        <f>T65</f>
        <v>16：10～17：40</v>
      </c>
      <c r="W8" s="1212"/>
      <c r="X8" s="709">
        <f>W74</f>
        <v>3</v>
      </c>
      <c r="Y8" s="1213"/>
      <c r="Z8" s="1213"/>
      <c r="AA8" s="706"/>
      <c r="AB8" s="705"/>
      <c r="AC8" s="704"/>
      <c r="AD8" s="1218"/>
      <c r="AE8" s="1219"/>
      <c r="AF8" s="198"/>
      <c r="AG8" s="198"/>
      <c r="AH8" s="198"/>
      <c r="AI8" s="198"/>
      <c r="AJ8" s="702"/>
      <c r="AL8" s="1188"/>
    </row>
    <row r="9" spans="2:40" s="186" customFormat="1" ht="11.25" customHeight="1" thickTop="1" thickBot="1" x14ac:dyDescent="0.25">
      <c r="B9" s="1232"/>
      <c r="C9" s="46" t="s">
        <v>135</v>
      </c>
      <c r="D9" s="48">
        <f>IF(ISBLANK(B15),"",B19)</f>
        <v>9</v>
      </c>
      <c r="E9" s="48">
        <f>IF(ISBLANK(B25),"",B29)</f>
        <v>14</v>
      </c>
      <c r="F9" s="48">
        <f>IF(ISBLANK(B35),"",B39)</f>
        <v>13</v>
      </c>
      <c r="G9" s="48">
        <f>IF(ISBLANK(B45),"",B49)</f>
        <v>11</v>
      </c>
      <c r="H9" s="48">
        <f>IF(ISBLANK(B55),"",B59)</f>
        <v>13</v>
      </c>
      <c r="I9" s="48">
        <f>IF(ISBLANK(B66),"",B70)</f>
        <v>9</v>
      </c>
      <c r="J9" s="49"/>
      <c r="K9" s="546">
        <f>D9+E9+F9+G9+H9+I9+J9</f>
        <v>69</v>
      </c>
      <c r="L9" s="1207">
        <f>D7*D8+E7*D8+F7*F8+G7*G8+H7*H8+I7*I8+J7*J8</f>
        <v>140</v>
      </c>
      <c r="M9" s="201"/>
      <c r="N9" s="549"/>
      <c r="O9" s="1209" t="str">
        <f>Z12</f>
        <v>20：40～21：30</v>
      </c>
      <c r="P9" s="1210"/>
      <c r="Q9" s="196">
        <f>AC23</f>
        <v>3</v>
      </c>
      <c r="R9" s="197">
        <f>AC33</f>
        <v>3</v>
      </c>
      <c r="S9" s="196">
        <f>AC43</f>
        <v>4</v>
      </c>
      <c r="T9" s="196">
        <f>AC53</f>
        <v>3</v>
      </c>
      <c r="U9" s="196">
        <f>AC63</f>
        <v>3</v>
      </c>
      <c r="V9" s="1211" t="str">
        <f>Z65</f>
        <v>17：45～19：15</v>
      </c>
      <c r="W9" s="1212"/>
      <c r="X9" s="709">
        <f>AC74</f>
        <v>2</v>
      </c>
      <c r="Y9" s="1213"/>
      <c r="Z9" s="1213"/>
      <c r="AA9" s="706"/>
      <c r="AB9" s="705"/>
      <c r="AC9" s="704"/>
      <c r="AD9" s="1214" t="s">
        <v>173</v>
      </c>
      <c r="AE9" s="1215" t="s">
        <v>438</v>
      </c>
      <c r="AF9" s="198"/>
      <c r="AG9" s="198"/>
      <c r="AH9" s="198"/>
      <c r="AI9" s="198"/>
      <c r="AJ9" s="702"/>
      <c r="AL9" s="1188"/>
    </row>
    <row r="10" spans="2:40" ht="11.25" customHeight="1" thickBot="1" x14ac:dyDescent="0.25">
      <c r="B10" s="1233"/>
      <c r="C10" s="42"/>
      <c r="D10" s="43">
        <f>IF(ISBLANK(B15),"",B23)</f>
        <v>0.42857142857142855</v>
      </c>
      <c r="E10" s="44">
        <f>IF(ISBLANK(B25),"",B33)</f>
        <v>0.66666666666666663</v>
      </c>
      <c r="F10" s="44">
        <f>IF(ISBLANK(B35),"",B43)</f>
        <v>0.61904761904761907</v>
      </c>
      <c r="G10" s="44">
        <f>IF(ISBLANK(B45),"",B53)</f>
        <v>0.52380952380952384</v>
      </c>
      <c r="H10" s="44">
        <f>IF(ISBLANK(B59),"",B63)</f>
        <v>0.61904761904761907</v>
      </c>
      <c r="I10" s="44">
        <f>IF(ISBLANK(B66),"",B74)</f>
        <v>0.25714285714285712</v>
      </c>
      <c r="J10" s="44"/>
      <c r="K10" s="52">
        <f>K9/L9</f>
        <v>0.49285714285714288</v>
      </c>
      <c r="L10" s="1208"/>
      <c r="M10" s="201"/>
      <c r="N10" s="549"/>
      <c r="O10" s="1189" t="str">
        <f>AF12</f>
        <v>21：35～23：05</v>
      </c>
      <c r="P10" s="1190"/>
      <c r="Q10" s="199">
        <f>AI23</f>
        <v>0</v>
      </c>
      <c r="R10" s="200">
        <f>AI33</f>
        <v>0</v>
      </c>
      <c r="S10" s="199">
        <f>AI43</f>
        <v>0</v>
      </c>
      <c r="T10" s="199">
        <f>AI53</f>
        <v>0</v>
      </c>
      <c r="U10" s="199">
        <f>AI63</f>
        <v>0</v>
      </c>
      <c r="V10" s="1191" t="str">
        <f>AF65</f>
        <v>19：20～20：50</v>
      </c>
      <c r="W10" s="1192"/>
      <c r="X10" s="710">
        <f>AI74</f>
        <v>1</v>
      </c>
      <c r="Y10" s="707"/>
      <c r="Z10" s="707"/>
      <c r="AA10" s="707"/>
      <c r="AB10" s="707"/>
      <c r="AC10" s="705"/>
      <c r="AD10" s="1214"/>
      <c r="AE10" s="1215"/>
      <c r="AF10" s="194"/>
      <c r="AG10" s="194"/>
      <c r="AH10" s="194"/>
      <c r="AI10" s="194"/>
      <c r="AJ10" s="702"/>
      <c r="AK10" s="186"/>
      <c r="AL10" s="1188"/>
      <c r="AM10" s="186"/>
    </row>
    <row r="11" spans="2:40" ht="11.25" customHeight="1" thickBot="1" x14ac:dyDescent="0.25"/>
    <row r="12" spans="2:40" s="186" customFormat="1" ht="12.75" customHeight="1" x14ac:dyDescent="0.2">
      <c r="B12" s="1193" t="s">
        <v>127</v>
      </c>
      <c r="C12" s="1195" t="s">
        <v>110</v>
      </c>
      <c r="D12" s="1197" t="s">
        <v>39</v>
      </c>
      <c r="E12" s="1198"/>
      <c r="F12" s="1198"/>
      <c r="G12" s="202"/>
      <c r="H12" s="1201" t="s">
        <v>843</v>
      </c>
      <c r="I12" s="1202"/>
      <c r="J12" s="1202"/>
      <c r="K12" s="1202"/>
      <c r="L12" s="1202"/>
      <c r="M12" s="1203"/>
      <c r="N12" s="1201" t="s">
        <v>844</v>
      </c>
      <c r="O12" s="1202"/>
      <c r="P12" s="1202"/>
      <c r="Q12" s="1202"/>
      <c r="R12" s="1202"/>
      <c r="S12" s="1203"/>
      <c r="T12" s="1204" t="s">
        <v>845</v>
      </c>
      <c r="U12" s="1205"/>
      <c r="V12" s="1205"/>
      <c r="W12" s="1205"/>
      <c r="X12" s="1205"/>
      <c r="Y12" s="1206"/>
      <c r="Z12" s="1204" t="s">
        <v>846</v>
      </c>
      <c r="AA12" s="1205"/>
      <c r="AB12" s="1205"/>
      <c r="AC12" s="1205"/>
      <c r="AD12" s="1205"/>
      <c r="AE12" s="1206"/>
      <c r="AF12" s="1201" t="s">
        <v>847</v>
      </c>
      <c r="AG12" s="1202"/>
      <c r="AH12" s="1202"/>
      <c r="AI12" s="1202"/>
      <c r="AJ12" s="1202"/>
      <c r="AK12" s="1203"/>
      <c r="AL12" s="1216" t="s">
        <v>376</v>
      </c>
      <c r="AM12" s="1216"/>
      <c r="AN12" s="1216"/>
    </row>
    <row r="13" spans="2:40" s="186" customFormat="1" ht="12.75" customHeight="1" thickBot="1" x14ac:dyDescent="0.25">
      <c r="B13" s="1194"/>
      <c r="C13" s="1196"/>
      <c r="D13" s="1199"/>
      <c r="E13" s="1200"/>
      <c r="F13" s="1200"/>
      <c r="G13" s="203" t="s">
        <v>437</v>
      </c>
      <c r="H13" s="204" t="s">
        <v>439</v>
      </c>
      <c r="I13" s="205" t="s">
        <v>440</v>
      </c>
      <c r="J13" s="205" t="s">
        <v>123</v>
      </c>
      <c r="K13" s="205" t="s">
        <v>124</v>
      </c>
      <c r="L13" s="205" t="s">
        <v>128</v>
      </c>
      <c r="M13" s="206" t="s">
        <v>97</v>
      </c>
      <c r="N13" s="207" t="s">
        <v>439</v>
      </c>
      <c r="O13" s="205" t="s">
        <v>440</v>
      </c>
      <c r="P13" s="205" t="s">
        <v>123</v>
      </c>
      <c r="Q13" s="205" t="s">
        <v>124</v>
      </c>
      <c r="R13" s="205" t="s">
        <v>128</v>
      </c>
      <c r="S13" s="206" t="s">
        <v>97</v>
      </c>
      <c r="T13" s="208" t="s">
        <v>439</v>
      </c>
      <c r="U13" s="208" t="s">
        <v>440</v>
      </c>
      <c r="V13" s="207" t="s">
        <v>123</v>
      </c>
      <c r="W13" s="205" t="s">
        <v>124</v>
      </c>
      <c r="X13" s="205" t="s">
        <v>128</v>
      </c>
      <c r="Y13" s="209" t="s">
        <v>97</v>
      </c>
      <c r="Z13" s="207" t="s">
        <v>439</v>
      </c>
      <c r="AA13" s="205" t="s">
        <v>440</v>
      </c>
      <c r="AB13" s="205" t="s">
        <v>123</v>
      </c>
      <c r="AC13" s="205" t="s">
        <v>124</v>
      </c>
      <c r="AD13" s="205" t="s">
        <v>128</v>
      </c>
      <c r="AE13" s="206" t="s">
        <v>97</v>
      </c>
      <c r="AF13" s="207" t="s">
        <v>439</v>
      </c>
      <c r="AG13" s="205" t="s">
        <v>440</v>
      </c>
      <c r="AH13" s="205" t="s">
        <v>123</v>
      </c>
      <c r="AI13" s="205" t="s">
        <v>124</v>
      </c>
      <c r="AJ13" s="205" t="s">
        <v>128</v>
      </c>
      <c r="AK13" s="206" t="s">
        <v>97</v>
      </c>
      <c r="AL13" s="210" t="s">
        <v>123</v>
      </c>
      <c r="AM13" s="211" t="s">
        <v>129</v>
      </c>
      <c r="AN13" s="211" t="s">
        <v>347</v>
      </c>
    </row>
    <row r="14" spans="2:40" s="186" customFormat="1" ht="5.25" customHeight="1" thickBot="1" x14ac:dyDescent="0.25">
      <c r="B14" s="212"/>
    </row>
    <row r="15" spans="2:40" s="579" customFormat="1" ht="11.25" customHeight="1" thickBot="1" x14ac:dyDescent="0.25">
      <c r="B15" s="1183">
        <f>日付!B3</f>
        <v>43710</v>
      </c>
      <c r="C15" s="1172" t="s">
        <v>25</v>
      </c>
      <c r="D15" s="1185" t="s">
        <v>130</v>
      </c>
      <c r="E15" s="1186"/>
      <c r="F15" s="1187"/>
      <c r="G15" s="491">
        <v>1</v>
      </c>
      <c r="H15" s="638"/>
      <c r="I15" s="639"/>
      <c r="J15" s="588"/>
      <c r="K15" s="588"/>
      <c r="L15" s="591"/>
      <c r="M15" s="590"/>
      <c r="N15" s="593"/>
      <c r="O15" s="594"/>
      <c r="P15" s="588"/>
      <c r="Q15" s="588"/>
      <c r="R15" s="591"/>
      <c r="S15" s="590"/>
      <c r="T15" s="450"/>
      <c r="U15" s="451"/>
      <c r="V15" s="89"/>
      <c r="W15" s="89"/>
      <c r="X15" s="109"/>
      <c r="Y15" s="90"/>
      <c r="Z15" s="450"/>
      <c r="AA15" s="451"/>
      <c r="AB15" s="89"/>
      <c r="AC15" s="89"/>
      <c r="AD15" s="109"/>
      <c r="AE15" s="90"/>
      <c r="AF15" s="593"/>
      <c r="AG15" s="594"/>
      <c r="AH15" s="588"/>
      <c r="AI15" s="588"/>
      <c r="AJ15" s="591"/>
      <c r="AK15" s="590"/>
    </row>
    <row r="16" spans="2:40" s="579" customFormat="1" ht="11.25" customHeight="1" x14ac:dyDescent="0.2">
      <c r="B16" s="1184"/>
      <c r="C16" s="1173"/>
      <c r="D16" s="640" t="s">
        <v>48</v>
      </c>
      <c r="E16" s="641">
        <v>0.54166666666666663</v>
      </c>
      <c r="F16" s="642" t="s">
        <v>766</v>
      </c>
      <c r="G16" s="165">
        <v>2</v>
      </c>
      <c r="H16" s="161">
        <v>0.63541666666666663</v>
      </c>
      <c r="I16" s="162">
        <v>0.69791666666666663</v>
      </c>
      <c r="J16" s="69" t="s">
        <v>568</v>
      </c>
      <c r="K16" s="69" t="s">
        <v>45</v>
      </c>
      <c r="L16" s="70" t="s">
        <v>33</v>
      </c>
      <c r="M16" s="163" t="s">
        <v>46</v>
      </c>
      <c r="N16" s="161">
        <v>0.70138888888888884</v>
      </c>
      <c r="O16" s="162">
        <v>0.76388888888888884</v>
      </c>
      <c r="P16" s="69" t="s">
        <v>535</v>
      </c>
      <c r="Q16" s="69" t="s">
        <v>45</v>
      </c>
      <c r="R16" s="70" t="s">
        <v>33</v>
      </c>
      <c r="S16" s="163" t="s">
        <v>46</v>
      </c>
      <c r="T16" s="161">
        <v>0.76736111111111116</v>
      </c>
      <c r="U16" s="162">
        <v>0.82986111111111116</v>
      </c>
      <c r="V16" s="69" t="s">
        <v>564</v>
      </c>
      <c r="W16" s="69" t="s">
        <v>45</v>
      </c>
      <c r="X16" s="70" t="s">
        <v>33</v>
      </c>
      <c r="Y16" s="163" t="s">
        <v>46</v>
      </c>
      <c r="Z16" s="161">
        <v>0.83333333333333337</v>
      </c>
      <c r="AA16" s="162">
        <v>0.89583333333333337</v>
      </c>
      <c r="AB16" s="69" t="s">
        <v>793</v>
      </c>
      <c r="AC16" s="69" t="s">
        <v>45</v>
      </c>
      <c r="AD16" s="70" t="s">
        <v>33</v>
      </c>
      <c r="AE16" s="163" t="s">
        <v>46</v>
      </c>
      <c r="AF16" s="607"/>
      <c r="AG16" s="608"/>
      <c r="AH16" s="599"/>
      <c r="AI16" s="599"/>
      <c r="AJ16" s="600"/>
      <c r="AK16" s="609"/>
    </row>
    <row r="17" spans="2:37" s="579" customFormat="1" ht="11.25" customHeight="1" thickBot="1" x14ac:dyDescent="0.25">
      <c r="B17" s="1184"/>
      <c r="C17" s="1173"/>
      <c r="D17" s="640" t="s">
        <v>707</v>
      </c>
      <c r="E17" s="641">
        <v>0.54166666666666663</v>
      </c>
      <c r="F17" s="643" t="s">
        <v>766</v>
      </c>
      <c r="G17" s="165">
        <v>3</v>
      </c>
      <c r="H17" s="613"/>
      <c r="I17" s="614"/>
      <c r="J17" s="599"/>
      <c r="K17" s="599"/>
      <c r="L17" s="600"/>
      <c r="M17" s="609"/>
      <c r="N17" s="161">
        <v>0.70138888888888884</v>
      </c>
      <c r="O17" s="162">
        <v>0.76388888888888884</v>
      </c>
      <c r="P17" s="69" t="s">
        <v>834</v>
      </c>
      <c r="Q17" s="69" t="s">
        <v>47</v>
      </c>
      <c r="R17" s="70" t="s">
        <v>33</v>
      </c>
      <c r="S17" s="163" t="s">
        <v>707</v>
      </c>
      <c r="T17" s="161">
        <v>0.76736111111111116</v>
      </c>
      <c r="U17" s="162">
        <v>0.82986111111111116</v>
      </c>
      <c r="V17" s="69" t="s">
        <v>812</v>
      </c>
      <c r="W17" s="69" t="s">
        <v>47</v>
      </c>
      <c r="X17" s="70" t="s">
        <v>33</v>
      </c>
      <c r="Y17" s="163" t="s">
        <v>707</v>
      </c>
      <c r="Z17" s="161">
        <v>0.83333333333333337</v>
      </c>
      <c r="AA17" s="162">
        <v>0.89583333333333337</v>
      </c>
      <c r="AB17" s="69" t="s">
        <v>700</v>
      </c>
      <c r="AC17" s="69" t="s">
        <v>47</v>
      </c>
      <c r="AD17" s="70" t="s">
        <v>33</v>
      </c>
      <c r="AE17" s="163" t="s">
        <v>707</v>
      </c>
      <c r="AF17" s="607"/>
      <c r="AG17" s="608"/>
      <c r="AH17" s="599"/>
      <c r="AI17" s="599"/>
      <c r="AJ17" s="600"/>
      <c r="AK17" s="609"/>
    </row>
    <row r="18" spans="2:37" s="579" customFormat="1" ht="11.25" customHeight="1" thickBot="1" x14ac:dyDescent="0.25">
      <c r="B18" s="631" t="s">
        <v>164</v>
      </c>
      <c r="C18" s="615">
        <v>3</v>
      </c>
      <c r="D18" s="644"/>
      <c r="E18" s="644"/>
      <c r="F18" s="644"/>
      <c r="G18" s="165">
        <v>4</v>
      </c>
      <c r="H18" s="602"/>
      <c r="I18" s="669" t="s">
        <v>170</v>
      </c>
      <c r="J18" s="670" t="s">
        <v>167</v>
      </c>
      <c r="K18" s="670" t="s">
        <v>129</v>
      </c>
      <c r="L18" s="670" t="s">
        <v>128</v>
      </c>
      <c r="M18" s="671" t="s">
        <v>168</v>
      </c>
      <c r="N18" s="613"/>
      <c r="O18" s="614"/>
      <c r="P18" s="599"/>
      <c r="Q18" s="599"/>
      <c r="R18" s="600"/>
      <c r="S18" s="609"/>
      <c r="T18" s="161">
        <v>0.76736111111111116</v>
      </c>
      <c r="U18" s="162">
        <v>0.82986111111111116</v>
      </c>
      <c r="V18" s="69" t="s">
        <v>822</v>
      </c>
      <c r="W18" s="69" t="s">
        <v>47</v>
      </c>
      <c r="X18" s="70" t="s">
        <v>33</v>
      </c>
      <c r="Y18" s="163" t="s">
        <v>911</v>
      </c>
      <c r="Z18" s="161">
        <v>0.83333333333333337</v>
      </c>
      <c r="AA18" s="162">
        <v>0.89583333333333337</v>
      </c>
      <c r="AB18" s="69" t="s">
        <v>681</v>
      </c>
      <c r="AC18" s="69" t="s">
        <v>151</v>
      </c>
      <c r="AD18" s="70" t="s">
        <v>33</v>
      </c>
      <c r="AE18" s="163" t="s">
        <v>911</v>
      </c>
      <c r="AF18" s="646"/>
      <c r="AG18" s="647"/>
      <c r="AH18" s="605"/>
      <c r="AI18" s="605"/>
      <c r="AJ18" s="606"/>
      <c r="AK18" s="648"/>
    </row>
    <row r="19" spans="2:37" s="579" customFormat="1" ht="11.25" customHeight="1" thickBot="1" x14ac:dyDescent="0.25">
      <c r="B19" s="1157">
        <f>K23+Q23+W23+AC23+AI23</f>
        <v>9</v>
      </c>
      <c r="C19" s="1159" t="s">
        <v>135</v>
      </c>
      <c r="D19" s="1185" t="s">
        <v>125</v>
      </c>
      <c r="E19" s="1186"/>
      <c r="F19" s="1187"/>
      <c r="G19" s="165">
        <v>5</v>
      </c>
      <c r="H19" s="600"/>
      <c r="I19" s="577"/>
      <c r="J19" s="599"/>
      <c r="K19" s="616"/>
      <c r="L19" s="600"/>
      <c r="M19" s="609"/>
      <c r="N19" s="640"/>
      <c r="O19" s="633"/>
      <c r="P19" s="633"/>
      <c r="Q19" s="633"/>
      <c r="R19" s="633"/>
      <c r="S19" s="643"/>
      <c r="T19" s="114"/>
      <c r="U19" s="115"/>
      <c r="V19" s="83"/>
      <c r="W19" s="83"/>
      <c r="X19" s="84"/>
      <c r="Y19" s="103"/>
      <c r="Z19" s="640"/>
      <c r="AA19" s="633"/>
      <c r="AB19" s="633"/>
      <c r="AC19" s="633"/>
      <c r="AD19" s="633"/>
      <c r="AE19" s="643"/>
      <c r="AF19" s="608"/>
      <c r="AG19" s="608"/>
      <c r="AH19" s="599"/>
      <c r="AI19" s="599"/>
      <c r="AJ19" s="600"/>
      <c r="AK19" s="609"/>
    </row>
    <row r="20" spans="2:37" s="579" customFormat="1" ht="11.25" customHeight="1" thickBot="1" x14ac:dyDescent="0.25">
      <c r="B20" s="1158"/>
      <c r="C20" s="1160"/>
      <c r="D20" s="1174"/>
      <c r="E20" s="1175"/>
      <c r="F20" s="1176"/>
      <c r="G20" s="165">
        <v>6</v>
      </c>
      <c r="H20" s="600"/>
      <c r="I20" s="577"/>
      <c r="J20" s="599"/>
      <c r="K20" s="616"/>
      <c r="L20" s="600"/>
      <c r="M20" s="609"/>
      <c r="N20" s="640"/>
      <c r="O20" s="633"/>
      <c r="P20" s="633"/>
      <c r="Q20" s="633"/>
      <c r="R20" s="633"/>
      <c r="S20" s="643"/>
      <c r="T20" s="613"/>
      <c r="U20" s="614"/>
      <c r="V20" s="599"/>
      <c r="W20" s="599"/>
      <c r="X20" s="600"/>
      <c r="Y20" s="609"/>
      <c r="Z20" s="613"/>
      <c r="AA20" s="614"/>
      <c r="AB20" s="633"/>
      <c r="AC20" s="633"/>
      <c r="AD20" s="633"/>
      <c r="AE20" s="643"/>
      <c r="AF20" s="608"/>
      <c r="AG20" s="608"/>
      <c r="AH20" s="599"/>
      <c r="AI20" s="599"/>
      <c r="AJ20" s="600"/>
      <c r="AK20" s="609"/>
    </row>
    <row r="21" spans="2:37" s="579" customFormat="1" ht="11.25" customHeight="1" thickBot="1" x14ac:dyDescent="0.25">
      <c r="B21" s="675" t="s">
        <v>136</v>
      </c>
      <c r="C21" s="617">
        <v>7</v>
      </c>
      <c r="D21" s="1174"/>
      <c r="E21" s="1175"/>
      <c r="F21" s="1176"/>
      <c r="G21" s="165">
        <v>7</v>
      </c>
      <c r="H21" s="600"/>
      <c r="I21" s="577"/>
      <c r="J21" s="599"/>
      <c r="K21" s="616"/>
      <c r="L21" s="600"/>
      <c r="M21" s="609"/>
      <c r="N21" s="640"/>
      <c r="O21" s="633"/>
      <c r="P21" s="633"/>
      <c r="Q21" s="633"/>
      <c r="R21" s="633"/>
      <c r="S21" s="643"/>
      <c r="T21" s="608"/>
      <c r="U21" s="608"/>
      <c r="V21" s="599"/>
      <c r="W21" s="599"/>
      <c r="X21" s="600"/>
      <c r="Y21" s="609"/>
      <c r="Z21" s="640"/>
      <c r="AA21" s="633"/>
      <c r="AB21" s="633"/>
      <c r="AC21" s="633"/>
      <c r="AD21" s="633"/>
      <c r="AE21" s="643"/>
      <c r="AF21" s="608"/>
      <c r="AG21" s="608"/>
      <c r="AH21" s="599"/>
      <c r="AI21" s="599"/>
      <c r="AJ21" s="600"/>
      <c r="AK21" s="609"/>
    </row>
    <row r="22" spans="2:37" s="579" customFormat="1" ht="11.25" customHeight="1" thickBot="1" x14ac:dyDescent="0.25">
      <c r="B22" s="1161" t="s">
        <v>126</v>
      </c>
      <c r="C22" s="1162"/>
      <c r="D22" s="1177"/>
      <c r="E22" s="1178"/>
      <c r="F22" s="1179"/>
      <c r="G22" s="545">
        <v>8</v>
      </c>
      <c r="H22" s="606"/>
      <c r="I22" s="668"/>
      <c r="J22" s="621"/>
      <c r="K22" s="621"/>
      <c r="L22" s="623"/>
      <c r="M22" s="624"/>
      <c r="N22" s="640"/>
      <c r="O22" s="633"/>
      <c r="P22" s="633"/>
      <c r="Q22" s="633"/>
      <c r="R22" s="633"/>
      <c r="S22" s="643"/>
      <c r="T22" s="608"/>
      <c r="U22" s="608"/>
      <c r="V22" s="599"/>
      <c r="W22" s="599"/>
      <c r="X22" s="600"/>
      <c r="Y22" s="609"/>
      <c r="Z22" s="640"/>
      <c r="AA22" s="633"/>
      <c r="AB22" s="633"/>
      <c r="AC22" s="633"/>
      <c r="AD22" s="633"/>
      <c r="AE22" s="643"/>
      <c r="AF22" s="608"/>
      <c r="AG22" s="608"/>
      <c r="AH22" s="599"/>
      <c r="AI22" s="599"/>
      <c r="AJ22" s="600"/>
      <c r="AK22" s="609"/>
    </row>
    <row r="23" spans="2:37" s="579" customFormat="1" ht="15" customHeight="1" thickBot="1" x14ac:dyDescent="0.25">
      <c r="B23" s="1163">
        <f>B19/(C21*C18)</f>
        <v>0.42857142857142855</v>
      </c>
      <c r="C23" s="1164"/>
      <c r="D23" s="1165" t="s">
        <v>131</v>
      </c>
      <c r="E23" s="1166"/>
      <c r="F23" s="700"/>
      <c r="G23" s="673" t="s">
        <v>132</v>
      </c>
      <c r="H23" s="625"/>
      <c r="I23" s="627">
        <f>S23+Y23+AE23+AK23</f>
        <v>20</v>
      </c>
      <c r="J23" s="495" t="s">
        <v>4</v>
      </c>
      <c r="K23" s="625">
        <f>COUNTA(K15:K22)-1</f>
        <v>1</v>
      </c>
      <c r="L23" s="496" t="s">
        <v>132</v>
      </c>
      <c r="M23" s="628">
        <f>C21-K23</f>
        <v>6</v>
      </c>
      <c r="N23" s="625"/>
      <c r="O23" s="625"/>
      <c r="P23" s="492" t="s">
        <v>4</v>
      </c>
      <c r="Q23" s="625">
        <f>COUNTA(Q15:Q22)</f>
        <v>2</v>
      </c>
      <c r="R23" s="496" t="s">
        <v>132</v>
      </c>
      <c r="S23" s="628">
        <f>$C$21-Q23</f>
        <v>5</v>
      </c>
      <c r="T23" s="625"/>
      <c r="U23" s="625"/>
      <c r="V23" s="492" t="s">
        <v>4</v>
      </c>
      <c r="W23" s="625">
        <f>COUNTA(W15:W22)</f>
        <v>3</v>
      </c>
      <c r="X23" s="496" t="s">
        <v>132</v>
      </c>
      <c r="Y23" s="628">
        <f>$C$21-W23</f>
        <v>4</v>
      </c>
      <c r="Z23" s="625"/>
      <c r="AA23" s="625"/>
      <c r="AB23" s="492" t="s">
        <v>4</v>
      </c>
      <c r="AC23" s="625">
        <f>COUNTA(AC15:AC22)</f>
        <v>3</v>
      </c>
      <c r="AD23" s="496" t="s">
        <v>132</v>
      </c>
      <c r="AE23" s="628">
        <f>$C$21-AC23</f>
        <v>4</v>
      </c>
      <c r="AF23" s="625"/>
      <c r="AG23" s="625"/>
      <c r="AH23" s="492" t="s">
        <v>4</v>
      </c>
      <c r="AI23" s="625">
        <f>COUNTA(AI15:AI22)</f>
        <v>0</v>
      </c>
      <c r="AJ23" s="496" t="s">
        <v>132</v>
      </c>
      <c r="AK23" s="617">
        <f>$C$21-AI23</f>
        <v>7</v>
      </c>
    </row>
    <row r="24" spans="2:37" s="579" customFormat="1" ht="7.5" customHeight="1" thickBot="1" x14ac:dyDescent="0.25">
      <c r="D24" s="580"/>
      <c r="E24" s="649"/>
      <c r="F24" s="649"/>
      <c r="G24" s="580"/>
      <c r="N24" s="828"/>
      <c r="O24" s="828"/>
      <c r="P24" s="828"/>
      <c r="Q24" s="828"/>
      <c r="R24" s="828"/>
      <c r="S24" s="828"/>
      <c r="T24" s="828"/>
      <c r="U24" s="828"/>
      <c r="Z24" s="828"/>
      <c r="AA24" s="828"/>
      <c r="AB24" s="650"/>
      <c r="AC24" s="650"/>
      <c r="AD24" s="650"/>
      <c r="AE24" s="650"/>
    </row>
    <row r="25" spans="2:37" s="579" customFormat="1" ht="11.25" customHeight="1" thickBot="1" x14ac:dyDescent="0.25">
      <c r="B25" s="1170">
        <f>日付!C3</f>
        <v>43711</v>
      </c>
      <c r="C25" s="1172" t="s">
        <v>26</v>
      </c>
      <c r="D25" s="1185" t="s">
        <v>130</v>
      </c>
      <c r="E25" s="1186"/>
      <c r="F25" s="1187"/>
      <c r="G25" s="491">
        <v>1</v>
      </c>
      <c r="H25" s="559">
        <v>0.63541666666666663</v>
      </c>
      <c r="I25" s="559">
        <v>0.69791666666666663</v>
      </c>
      <c r="J25" s="560" t="s">
        <v>568</v>
      </c>
      <c r="K25" s="560" t="s">
        <v>47</v>
      </c>
      <c r="L25" s="561" t="s">
        <v>33</v>
      </c>
      <c r="M25" s="562" t="s">
        <v>682</v>
      </c>
      <c r="N25" s="826">
        <v>0.70138888888888884</v>
      </c>
      <c r="O25" s="827">
        <v>0.76388888888888884</v>
      </c>
      <c r="P25" s="480" t="s">
        <v>723</v>
      </c>
      <c r="Q25" s="480" t="s">
        <v>47</v>
      </c>
      <c r="R25" s="697" t="s">
        <v>33</v>
      </c>
      <c r="S25" s="71" t="s">
        <v>682</v>
      </c>
      <c r="T25" s="826">
        <v>0.76736111111111116</v>
      </c>
      <c r="U25" s="827">
        <v>0.82986111111111116</v>
      </c>
      <c r="V25" s="560" t="s">
        <v>853</v>
      </c>
      <c r="W25" s="560" t="s">
        <v>47</v>
      </c>
      <c r="X25" s="561" t="s">
        <v>33</v>
      </c>
      <c r="Y25" s="565" t="s">
        <v>682</v>
      </c>
      <c r="Z25" s="829">
        <v>0.83333333333333337</v>
      </c>
      <c r="AA25" s="827">
        <v>0.89583333333333337</v>
      </c>
      <c r="AB25" s="560" t="s">
        <v>920</v>
      </c>
      <c r="AC25" s="560" t="s">
        <v>47</v>
      </c>
      <c r="AD25" s="561" t="s">
        <v>33</v>
      </c>
      <c r="AE25" s="565" t="s">
        <v>682</v>
      </c>
      <c r="AF25" s="593"/>
      <c r="AG25" s="594"/>
      <c r="AH25" s="588"/>
      <c r="AI25" s="588"/>
      <c r="AJ25" s="591"/>
      <c r="AK25" s="590"/>
    </row>
    <row r="26" spans="2:37" s="579" customFormat="1" ht="11.25" customHeight="1" x14ac:dyDescent="0.2">
      <c r="B26" s="1171"/>
      <c r="C26" s="1173"/>
      <c r="D26" s="640" t="s">
        <v>48</v>
      </c>
      <c r="E26" s="641">
        <v>0.58333333333333337</v>
      </c>
      <c r="F26" s="642" t="s">
        <v>766</v>
      </c>
      <c r="G26" s="165">
        <v>2</v>
      </c>
      <c r="H26" s="611"/>
      <c r="I26" s="611"/>
      <c r="J26" s="599"/>
      <c r="K26" s="599"/>
      <c r="L26" s="600"/>
      <c r="M26" s="651"/>
      <c r="N26" s="161">
        <v>0.70138888888888884</v>
      </c>
      <c r="O26" s="162">
        <v>0.76388888888888884</v>
      </c>
      <c r="P26" s="830" t="s">
        <v>572</v>
      </c>
      <c r="Q26" s="69" t="s">
        <v>47</v>
      </c>
      <c r="R26" s="70" t="s">
        <v>33</v>
      </c>
      <c r="S26" s="163" t="s">
        <v>46</v>
      </c>
      <c r="T26" s="161">
        <v>0.76736111111111116</v>
      </c>
      <c r="U26" s="162">
        <v>0.82986111111111116</v>
      </c>
      <c r="V26" s="69" t="s">
        <v>771</v>
      </c>
      <c r="W26" s="69" t="s">
        <v>45</v>
      </c>
      <c r="X26" s="70" t="s">
        <v>33</v>
      </c>
      <c r="Y26" s="163" t="s">
        <v>46</v>
      </c>
      <c r="Z26" s="164">
        <v>0.83333333333333337</v>
      </c>
      <c r="AA26" s="162">
        <v>0.89583333333333337</v>
      </c>
      <c r="AB26" s="69" t="s">
        <v>340</v>
      </c>
      <c r="AC26" s="480" t="s">
        <v>47</v>
      </c>
      <c r="AD26" s="70" t="s">
        <v>33</v>
      </c>
      <c r="AE26" s="163" t="s">
        <v>46</v>
      </c>
      <c r="AF26" s="607"/>
      <c r="AG26" s="608"/>
      <c r="AH26" s="599"/>
      <c r="AI26" s="599"/>
      <c r="AJ26" s="600"/>
      <c r="AK26" s="609"/>
    </row>
    <row r="27" spans="2:37" s="579" customFormat="1" ht="11.25" customHeight="1" thickBot="1" x14ac:dyDescent="0.25">
      <c r="B27" s="1171"/>
      <c r="C27" s="1173"/>
      <c r="D27" s="640" t="s">
        <v>707</v>
      </c>
      <c r="E27" s="641">
        <v>0.58333333333333337</v>
      </c>
      <c r="F27" s="643" t="s">
        <v>766</v>
      </c>
      <c r="G27" s="165">
        <v>3</v>
      </c>
      <c r="H27" s="610"/>
      <c r="I27" s="611"/>
      <c r="J27" s="599"/>
      <c r="K27" s="599"/>
      <c r="L27" s="600"/>
      <c r="M27" s="651"/>
      <c r="N27" s="116">
        <v>0.70833333333333337</v>
      </c>
      <c r="O27" s="117">
        <v>0.75</v>
      </c>
      <c r="P27" s="831" t="s">
        <v>575</v>
      </c>
      <c r="Q27" s="117" t="s">
        <v>921</v>
      </c>
      <c r="R27" s="699" t="s">
        <v>208</v>
      </c>
      <c r="S27" s="118" t="s">
        <v>349</v>
      </c>
      <c r="T27" s="613"/>
      <c r="U27" s="614"/>
      <c r="V27" s="599"/>
      <c r="W27" s="599"/>
      <c r="X27" s="600"/>
      <c r="Y27" s="609"/>
      <c r="Z27" s="652"/>
      <c r="AA27" s="614"/>
      <c r="AB27" s="599"/>
      <c r="AC27" s="599"/>
      <c r="AD27" s="600"/>
      <c r="AE27" s="609"/>
      <c r="AF27" s="607"/>
      <c r="AG27" s="608"/>
      <c r="AH27" s="599"/>
      <c r="AI27" s="599"/>
      <c r="AJ27" s="600"/>
      <c r="AK27" s="609"/>
    </row>
    <row r="28" spans="2:37" s="579" customFormat="1" ht="11.25" customHeight="1" thickBot="1" x14ac:dyDescent="0.25">
      <c r="B28" s="631" t="s">
        <v>164</v>
      </c>
      <c r="C28" s="615">
        <v>3</v>
      </c>
      <c r="D28" s="644"/>
      <c r="E28" s="644"/>
      <c r="F28" s="644"/>
      <c r="G28" s="165">
        <v>4</v>
      </c>
      <c r="H28" s="613"/>
      <c r="I28" s="667" t="s">
        <v>170</v>
      </c>
      <c r="J28" s="577" t="s">
        <v>167</v>
      </c>
      <c r="K28" s="577" t="s">
        <v>129</v>
      </c>
      <c r="L28" s="577" t="s">
        <v>128</v>
      </c>
      <c r="M28" s="672" t="s">
        <v>168</v>
      </c>
      <c r="N28" s="846">
        <v>0.70138888888888884</v>
      </c>
      <c r="O28" s="847">
        <v>0.76388888888888884</v>
      </c>
      <c r="P28" s="854" t="s">
        <v>922</v>
      </c>
      <c r="Q28" s="847" t="s">
        <v>921</v>
      </c>
      <c r="R28" s="849" t="s">
        <v>57</v>
      </c>
      <c r="S28" s="850" t="s">
        <v>914</v>
      </c>
      <c r="T28" s="161">
        <v>0.76736111111111116</v>
      </c>
      <c r="U28" s="162">
        <v>0.82986111111111116</v>
      </c>
      <c r="V28" s="69" t="s">
        <v>834</v>
      </c>
      <c r="W28" s="69" t="s">
        <v>45</v>
      </c>
      <c r="X28" s="70" t="s">
        <v>33</v>
      </c>
      <c r="Y28" s="163" t="s">
        <v>914</v>
      </c>
      <c r="Z28" s="164">
        <v>0.83333333333333337</v>
      </c>
      <c r="AA28" s="162">
        <v>0.89583333333333337</v>
      </c>
      <c r="AB28" s="69" t="s">
        <v>829</v>
      </c>
      <c r="AC28" s="480" t="s">
        <v>47</v>
      </c>
      <c r="AD28" s="70" t="s">
        <v>33</v>
      </c>
      <c r="AE28" s="163" t="s">
        <v>914</v>
      </c>
      <c r="AF28" s="607"/>
      <c r="AG28" s="608"/>
      <c r="AH28" s="599"/>
      <c r="AI28" s="599"/>
      <c r="AJ28" s="600"/>
      <c r="AK28" s="609"/>
    </row>
    <row r="29" spans="2:37" s="579" customFormat="1" ht="11.25" customHeight="1" thickBot="1" x14ac:dyDescent="0.25">
      <c r="B29" s="1157">
        <f>K33+Q33+W33+AC33+AI33</f>
        <v>14</v>
      </c>
      <c r="C29" s="1159" t="s">
        <v>135</v>
      </c>
      <c r="D29" s="1185" t="s">
        <v>125</v>
      </c>
      <c r="E29" s="1186"/>
      <c r="F29" s="1187"/>
      <c r="G29" s="165">
        <v>5</v>
      </c>
      <c r="H29" s="602"/>
      <c r="I29" s="577"/>
      <c r="J29" s="599"/>
      <c r="K29" s="616"/>
      <c r="L29" s="600"/>
      <c r="M29" s="651"/>
      <c r="N29" s="161">
        <v>0.70138888888888884</v>
      </c>
      <c r="O29" s="162">
        <v>0.76388888888888884</v>
      </c>
      <c r="P29" s="830" t="s">
        <v>785</v>
      </c>
      <c r="Q29" s="162" t="s">
        <v>921</v>
      </c>
      <c r="R29" s="70" t="s">
        <v>33</v>
      </c>
      <c r="S29" s="163" t="s">
        <v>911</v>
      </c>
      <c r="T29" s="608"/>
      <c r="U29" s="608"/>
      <c r="V29" s="599"/>
      <c r="W29" s="599"/>
      <c r="X29" s="600"/>
      <c r="Y29" s="609"/>
      <c r="Z29" s="654"/>
      <c r="AA29" s="633"/>
      <c r="AB29" s="633"/>
      <c r="AC29" s="633"/>
      <c r="AD29" s="633"/>
      <c r="AE29" s="643"/>
      <c r="AF29" s="608"/>
      <c r="AG29" s="608"/>
      <c r="AH29" s="599"/>
      <c r="AI29" s="599"/>
      <c r="AJ29" s="600"/>
      <c r="AK29" s="609"/>
    </row>
    <row r="30" spans="2:37" s="579" customFormat="1" ht="11.25" customHeight="1" thickBot="1" x14ac:dyDescent="0.25">
      <c r="B30" s="1158"/>
      <c r="C30" s="1160"/>
      <c r="D30" s="1174"/>
      <c r="E30" s="1175"/>
      <c r="F30" s="1176"/>
      <c r="G30" s="165">
        <v>6</v>
      </c>
      <c r="H30" s="602"/>
      <c r="I30" s="577"/>
      <c r="J30" s="599"/>
      <c r="K30" s="616"/>
      <c r="L30" s="600"/>
      <c r="M30" s="651"/>
      <c r="N30" s="161">
        <v>0.70138888888888884</v>
      </c>
      <c r="O30" s="162">
        <v>0.76388888888888884</v>
      </c>
      <c r="P30" s="69" t="s">
        <v>783</v>
      </c>
      <c r="Q30" s="69" t="s">
        <v>47</v>
      </c>
      <c r="R30" s="70" t="s">
        <v>33</v>
      </c>
      <c r="S30" s="163" t="s">
        <v>707</v>
      </c>
      <c r="T30" s="161">
        <v>0.76736111111111116</v>
      </c>
      <c r="U30" s="162">
        <v>0.82986111111111116</v>
      </c>
      <c r="V30" s="69" t="s">
        <v>799</v>
      </c>
      <c r="W30" s="69" t="s">
        <v>47</v>
      </c>
      <c r="X30" s="70" t="s">
        <v>33</v>
      </c>
      <c r="Y30" s="163" t="s">
        <v>707</v>
      </c>
      <c r="Z30" s="452"/>
      <c r="AA30" s="115"/>
      <c r="AB30" s="83"/>
      <c r="AC30" s="83"/>
      <c r="AD30" s="84"/>
      <c r="AE30" s="103"/>
      <c r="AF30" s="608"/>
      <c r="AG30" s="608"/>
      <c r="AH30" s="599"/>
      <c r="AI30" s="599"/>
      <c r="AJ30" s="600"/>
      <c r="AK30" s="609"/>
    </row>
    <row r="31" spans="2:37" s="579" customFormat="1" ht="11.25" customHeight="1" thickBot="1" x14ac:dyDescent="0.25">
      <c r="B31" s="675" t="s">
        <v>136</v>
      </c>
      <c r="C31" s="617">
        <v>7</v>
      </c>
      <c r="D31" s="1174"/>
      <c r="E31" s="1175"/>
      <c r="F31" s="1176"/>
      <c r="G31" s="165">
        <v>7</v>
      </c>
      <c r="H31" s="602"/>
      <c r="I31" s="577"/>
      <c r="J31" s="599"/>
      <c r="K31" s="599"/>
      <c r="L31" s="600"/>
      <c r="M31" s="651"/>
      <c r="N31" s="114"/>
      <c r="O31" s="115"/>
      <c r="P31" s="83"/>
      <c r="Q31" s="83"/>
      <c r="R31" s="84"/>
      <c r="S31" s="103"/>
      <c r="T31" s="608"/>
      <c r="U31" s="608"/>
      <c r="V31" s="599"/>
      <c r="W31" s="599"/>
      <c r="X31" s="600"/>
      <c r="Y31" s="609"/>
      <c r="Z31" s="652"/>
      <c r="AA31" s="614"/>
      <c r="AB31" s="599"/>
      <c r="AC31" s="599"/>
      <c r="AD31" s="600"/>
      <c r="AE31" s="609"/>
      <c r="AF31" s="608"/>
      <c r="AG31" s="608"/>
      <c r="AH31" s="599"/>
      <c r="AI31" s="599"/>
      <c r="AJ31" s="600"/>
      <c r="AK31" s="609"/>
    </row>
    <row r="32" spans="2:37" s="579" customFormat="1" ht="11.25" customHeight="1" thickBot="1" x14ac:dyDescent="0.25">
      <c r="B32" s="1161" t="s">
        <v>126</v>
      </c>
      <c r="C32" s="1162"/>
      <c r="D32" s="1177"/>
      <c r="E32" s="1178"/>
      <c r="F32" s="1179"/>
      <c r="G32" s="545">
        <v>8</v>
      </c>
      <c r="H32" s="655"/>
      <c r="I32" s="668"/>
      <c r="J32" s="621"/>
      <c r="K32" s="621"/>
      <c r="L32" s="623"/>
      <c r="M32" s="656"/>
      <c r="N32" s="613"/>
      <c r="O32" s="614"/>
      <c r="P32" s="599"/>
      <c r="Q32" s="599"/>
      <c r="R32" s="600"/>
      <c r="S32" s="609"/>
      <c r="T32" s="608"/>
      <c r="U32" s="608"/>
      <c r="V32" s="599"/>
      <c r="W32" s="599"/>
      <c r="X32" s="600"/>
      <c r="Y32" s="609"/>
      <c r="Z32" s="652"/>
      <c r="AA32" s="614"/>
      <c r="AB32" s="599"/>
      <c r="AC32" s="599"/>
      <c r="AD32" s="600"/>
      <c r="AE32" s="609"/>
      <c r="AF32" s="608"/>
      <c r="AG32" s="608"/>
      <c r="AH32" s="599"/>
      <c r="AI32" s="599"/>
      <c r="AJ32" s="600"/>
      <c r="AK32" s="609"/>
    </row>
    <row r="33" spans="2:37" s="579" customFormat="1" ht="15" customHeight="1" thickBot="1" x14ac:dyDescent="0.25">
      <c r="B33" s="1163">
        <f>B29/(C31*C28)</f>
        <v>0.66666666666666663</v>
      </c>
      <c r="C33" s="1164"/>
      <c r="D33" s="1165" t="s">
        <v>131</v>
      </c>
      <c r="E33" s="1166"/>
      <c r="F33" s="700"/>
      <c r="G33" s="674" t="s">
        <v>132</v>
      </c>
      <c r="H33" s="625"/>
      <c r="I33" s="627">
        <f>S33+Y33+AE33+AK33</f>
        <v>15</v>
      </c>
      <c r="J33" s="495" t="s">
        <v>4</v>
      </c>
      <c r="K33" s="625">
        <f>COUNTA(K25:K32)-1</f>
        <v>1</v>
      </c>
      <c r="L33" s="496" t="s">
        <v>132</v>
      </c>
      <c r="M33" s="628">
        <f>$C31-K33</f>
        <v>6</v>
      </c>
      <c r="N33" s="625"/>
      <c r="O33" s="625"/>
      <c r="P33" s="492" t="s">
        <v>4</v>
      </c>
      <c r="Q33" s="625">
        <f>COUNTA(Q25:Q32)</f>
        <v>6</v>
      </c>
      <c r="R33" s="496" t="s">
        <v>132</v>
      </c>
      <c r="S33" s="628">
        <f>$C$31-Q33</f>
        <v>1</v>
      </c>
      <c r="T33" s="625"/>
      <c r="U33" s="625"/>
      <c r="V33" s="492" t="s">
        <v>4</v>
      </c>
      <c r="W33" s="625">
        <f>COUNTA(W25:W32)</f>
        <v>4</v>
      </c>
      <c r="X33" s="496" t="s">
        <v>132</v>
      </c>
      <c r="Y33" s="617">
        <f>$C$31-W33</f>
        <v>3</v>
      </c>
      <c r="Z33" s="625"/>
      <c r="AA33" s="625"/>
      <c r="AB33" s="492" t="s">
        <v>4</v>
      </c>
      <c r="AC33" s="625">
        <f>COUNTA(AC25:AC32)</f>
        <v>3</v>
      </c>
      <c r="AD33" s="496" t="s">
        <v>132</v>
      </c>
      <c r="AE33" s="628">
        <f>$C$31-AC33</f>
        <v>4</v>
      </c>
      <c r="AF33" s="625"/>
      <c r="AG33" s="625"/>
      <c r="AH33" s="492" t="s">
        <v>4</v>
      </c>
      <c r="AI33" s="625">
        <f>COUNTA(AI25:AI32)</f>
        <v>0</v>
      </c>
      <c r="AJ33" s="496" t="s">
        <v>132</v>
      </c>
      <c r="AK33" s="617">
        <f>$C$31-AI33</f>
        <v>7</v>
      </c>
    </row>
    <row r="34" spans="2:37" s="579" customFormat="1" ht="7.5" customHeight="1" thickBot="1" x14ac:dyDescent="0.25">
      <c r="D34" s="580"/>
      <c r="E34" s="649"/>
      <c r="F34" s="649"/>
      <c r="G34" s="836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828"/>
    </row>
    <row r="35" spans="2:37" s="579" customFormat="1" ht="11.25" customHeight="1" thickBot="1" x14ac:dyDescent="0.25">
      <c r="B35" s="1170">
        <f>日付!D3</f>
        <v>43712</v>
      </c>
      <c r="C35" s="1172" t="s">
        <v>27</v>
      </c>
      <c r="D35" s="1185" t="s">
        <v>130</v>
      </c>
      <c r="E35" s="1186"/>
      <c r="F35" s="1187"/>
      <c r="G35" s="835">
        <v>1</v>
      </c>
      <c r="H35" s="826">
        <v>0.63541666666666663</v>
      </c>
      <c r="I35" s="827">
        <v>0.69791666666666663</v>
      </c>
      <c r="J35" s="480" t="s">
        <v>402</v>
      </c>
      <c r="K35" s="480" t="s">
        <v>47</v>
      </c>
      <c r="L35" s="697" t="s">
        <v>33</v>
      </c>
      <c r="M35" s="833" t="s">
        <v>48</v>
      </c>
      <c r="N35" s="826">
        <v>0.70138888888888884</v>
      </c>
      <c r="O35" s="827">
        <v>0.76388888888888884</v>
      </c>
      <c r="P35" s="837" t="s">
        <v>406</v>
      </c>
      <c r="Q35" s="564" t="s">
        <v>923</v>
      </c>
      <c r="R35" s="697" t="s">
        <v>33</v>
      </c>
      <c r="S35" s="71" t="s">
        <v>48</v>
      </c>
      <c r="T35" s="826">
        <v>0.76736111111111116</v>
      </c>
      <c r="U35" s="827">
        <v>0.82986111111111116</v>
      </c>
      <c r="V35" s="480" t="s">
        <v>819</v>
      </c>
      <c r="W35" s="69" t="s">
        <v>45</v>
      </c>
      <c r="X35" s="697" t="s">
        <v>33</v>
      </c>
      <c r="Y35" s="71" t="s">
        <v>48</v>
      </c>
      <c r="Z35" s="829">
        <v>0.83333333333333337</v>
      </c>
      <c r="AA35" s="827">
        <v>0.89583333333333337</v>
      </c>
      <c r="AB35" s="480" t="s">
        <v>756</v>
      </c>
      <c r="AC35" s="480" t="s">
        <v>45</v>
      </c>
      <c r="AD35" s="561" t="s">
        <v>33</v>
      </c>
      <c r="AE35" s="565" t="s">
        <v>48</v>
      </c>
      <c r="AF35" s="657"/>
      <c r="AG35" s="594"/>
      <c r="AH35" s="588"/>
      <c r="AI35" s="588"/>
      <c r="AJ35" s="591"/>
      <c r="AK35" s="590"/>
    </row>
    <row r="36" spans="2:37" s="579" customFormat="1" ht="11.25" customHeight="1" x14ac:dyDescent="0.2">
      <c r="B36" s="1171"/>
      <c r="C36" s="1173"/>
      <c r="D36" s="640" t="s">
        <v>48</v>
      </c>
      <c r="E36" s="641">
        <v>0.58333333333333337</v>
      </c>
      <c r="F36" s="642" t="s">
        <v>766</v>
      </c>
      <c r="G36" s="165">
        <v>2</v>
      </c>
      <c r="H36" s="602"/>
      <c r="I36" s="600"/>
      <c r="J36" s="599"/>
      <c r="K36" s="599"/>
      <c r="L36" s="600"/>
      <c r="M36" s="609"/>
      <c r="N36" s="826">
        <v>0.70138888888888884</v>
      </c>
      <c r="O36" s="827">
        <v>0.76388888888888884</v>
      </c>
      <c r="P36" s="837" t="s">
        <v>832</v>
      </c>
      <c r="Q36" s="162" t="s">
        <v>921</v>
      </c>
      <c r="R36" s="697" t="s">
        <v>33</v>
      </c>
      <c r="S36" s="71" t="s">
        <v>707</v>
      </c>
      <c r="T36" s="114"/>
      <c r="U36" s="115"/>
      <c r="V36" s="83"/>
      <c r="W36" s="83"/>
      <c r="X36" s="84"/>
      <c r="Y36" s="121"/>
      <c r="Z36" s="161">
        <v>0.83333333333333337</v>
      </c>
      <c r="AA36" s="827">
        <v>0.89583333333333337</v>
      </c>
      <c r="AB36" s="480" t="s">
        <v>854</v>
      </c>
      <c r="AC36" s="69" t="s">
        <v>47</v>
      </c>
      <c r="AD36" s="697" t="s">
        <v>33</v>
      </c>
      <c r="AE36" s="71" t="s">
        <v>707</v>
      </c>
      <c r="AF36" s="658"/>
      <c r="AG36" s="608"/>
      <c r="AH36" s="599"/>
      <c r="AI36" s="599"/>
      <c r="AJ36" s="600"/>
      <c r="AK36" s="609"/>
    </row>
    <row r="37" spans="2:37" s="579" customFormat="1" ht="11.25" customHeight="1" thickBot="1" x14ac:dyDescent="0.25">
      <c r="B37" s="1171"/>
      <c r="C37" s="1173"/>
      <c r="D37" s="640" t="s">
        <v>707</v>
      </c>
      <c r="E37" s="641">
        <v>0.58333333333333337</v>
      </c>
      <c r="F37" s="643" t="s">
        <v>766</v>
      </c>
      <c r="G37" s="165">
        <v>3</v>
      </c>
      <c r="H37" s="613"/>
      <c r="I37" s="614"/>
      <c r="J37" s="599"/>
      <c r="K37" s="599"/>
      <c r="L37" s="600"/>
      <c r="M37" s="609"/>
      <c r="N37" s="676"/>
      <c r="O37" s="677"/>
      <c r="P37" s="83"/>
      <c r="Q37" s="83"/>
      <c r="R37" s="84"/>
      <c r="S37" s="103"/>
      <c r="T37" s="161">
        <v>0.76736111111111116</v>
      </c>
      <c r="U37" s="162">
        <v>0.82986111111111116</v>
      </c>
      <c r="V37" s="837" t="s">
        <v>832</v>
      </c>
      <c r="W37" s="69" t="s">
        <v>43</v>
      </c>
      <c r="X37" s="697" t="s">
        <v>33</v>
      </c>
      <c r="Y37" s="71" t="s">
        <v>407</v>
      </c>
      <c r="Z37" s="114"/>
      <c r="AA37" s="115"/>
      <c r="AB37" s="83"/>
      <c r="AC37" s="83"/>
      <c r="AD37" s="84"/>
      <c r="AE37" s="103"/>
      <c r="AF37" s="658"/>
      <c r="AG37" s="608"/>
      <c r="AH37" s="599"/>
      <c r="AI37" s="599"/>
      <c r="AJ37" s="600"/>
      <c r="AK37" s="609"/>
    </row>
    <row r="38" spans="2:37" s="579" customFormat="1" ht="11.25" customHeight="1" thickBot="1" x14ac:dyDescent="0.25">
      <c r="B38" s="631" t="s">
        <v>164</v>
      </c>
      <c r="C38" s="615">
        <v>3</v>
      </c>
      <c r="D38" s="644"/>
      <c r="E38" s="644"/>
      <c r="F38" s="644"/>
      <c r="G38" s="165">
        <v>4</v>
      </c>
      <c r="H38" s="602"/>
      <c r="I38" s="667" t="s">
        <v>170</v>
      </c>
      <c r="J38" s="577" t="s">
        <v>167</v>
      </c>
      <c r="K38" s="577" t="s">
        <v>129</v>
      </c>
      <c r="L38" s="577" t="s">
        <v>128</v>
      </c>
      <c r="M38" s="630" t="s">
        <v>168</v>
      </c>
      <c r="N38" s="111"/>
      <c r="O38" s="112"/>
      <c r="P38" s="83"/>
      <c r="Q38" s="83"/>
      <c r="R38" s="84"/>
      <c r="S38" s="121"/>
      <c r="T38" s="161">
        <v>0.76736111111111116</v>
      </c>
      <c r="U38" s="162">
        <v>0.82986111111111116</v>
      </c>
      <c r="V38" s="837" t="s">
        <v>924</v>
      </c>
      <c r="W38" s="69" t="s">
        <v>47</v>
      </c>
      <c r="X38" s="697" t="s">
        <v>33</v>
      </c>
      <c r="Y38" s="71" t="s">
        <v>540</v>
      </c>
      <c r="Z38" s="161">
        <v>0.83333333333333337</v>
      </c>
      <c r="AA38" s="827">
        <v>0.89583333333333337</v>
      </c>
      <c r="AB38" s="69" t="s">
        <v>681</v>
      </c>
      <c r="AC38" s="69" t="s">
        <v>147</v>
      </c>
      <c r="AD38" s="70" t="s">
        <v>33</v>
      </c>
      <c r="AE38" s="163" t="s">
        <v>540</v>
      </c>
      <c r="AF38" s="658"/>
      <c r="AG38" s="608"/>
      <c r="AH38" s="599"/>
      <c r="AI38" s="599"/>
      <c r="AJ38" s="600"/>
      <c r="AK38" s="609"/>
    </row>
    <row r="39" spans="2:37" s="579" customFormat="1" ht="11.25" customHeight="1" thickBot="1" x14ac:dyDescent="0.25">
      <c r="B39" s="1157">
        <f>K43+Q43+W43+AC43+AI43</f>
        <v>13</v>
      </c>
      <c r="C39" s="1159" t="s">
        <v>135</v>
      </c>
      <c r="D39" s="1185" t="s">
        <v>125</v>
      </c>
      <c r="E39" s="1186"/>
      <c r="F39" s="1187"/>
      <c r="G39" s="165">
        <v>5</v>
      </c>
      <c r="H39" s="602"/>
      <c r="I39" s="577"/>
      <c r="J39" s="599"/>
      <c r="K39" s="616"/>
      <c r="L39" s="600"/>
      <c r="M39" s="609"/>
      <c r="N39" s="826">
        <v>0.70138888888888884</v>
      </c>
      <c r="O39" s="827">
        <v>0.76388888888888884</v>
      </c>
      <c r="P39" s="837" t="s">
        <v>852</v>
      </c>
      <c r="Q39" s="69" t="s">
        <v>47</v>
      </c>
      <c r="R39" s="697" t="s">
        <v>33</v>
      </c>
      <c r="S39" s="71" t="s">
        <v>912</v>
      </c>
      <c r="T39" s="161">
        <v>0.76736111111111116</v>
      </c>
      <c r="U39" s="162">
        <v>0.82986111111111116</v>
      </c>
      <c r="V39" s="69" t="s">
        <v>681</v>
      </c>
      <c r="W39" s="69" t="s">
        <v>47</v>
      </c>
      <c r="X39" s="70" t="s">
        <v>33</v>
      </c>
      <c r="Y39" s="163" t="s">
        <v>912</v>
      </c>
      <c r="Z39" s="607"/>
      <c r="AA39" s="608"/>
      <c r="AB39" s="599"/>
      <c r="AC39" s="599"/>
      <c r="AD39" s="600"/>
      <c r="AE39" s="609"/>
      <c r="AF39" s="658"/>
      <c r="AG39" s="608"/>
      <c r="AH39" s="599"/>
      <c r="AI39" s="599"/>
      <c r="AJ39" s="600"/>
      <c r="AK39" s="609"/>
    </row>
    <row r="40" spans="2:37" s="579" customFormat="1" ht="11.25" customHeight="1" thickBot="1" x14ac:dyDescent="0.25">
      <c r="B40" s="1158"/>
      <c r="C40" s="1160"/>
      <c r="D40" s="1174"/>
      <c r="E40" s="1175"/>
      <c r="F40" s="1176"/>
      <c r="G40" s="165">
        <v>6</v>
      </c>
      <c r="H40" s="602"/>
      <c r="I40" s="577"/>
      <c r="J40" s="599"/>
      <c r="K40" s="616"/>
      <c r="L40" s="600"/>
      <c r="M40" s="609"/>
      <c r="N40" s="111"/>
      <c r="O40" s="112"/>
      <c r="P40" s="83"/>
      <c r="Q40" s="83"/>
      <c r="R40" s="84"/>
      <c r="S40" s="121"/>
      <c r="T40" s="161">
        <v>0.76736111111111116</v>
      </c>
      <c r="U40" s="162">
        <v>0.82986111111111116</v>
      </c>
      <c r="V40" s="69" t="s">
        <v>925</v>
      </c>
      <c r="W40" s="69" t="s">
        <v>43</v>
      </c>
      <c r="X40" s="70" t="s">
        <v>33</v>
      </c>
      <c r="Y40" s="163" t="s">
        <v>913</v>
      </c>
      <c r="Z40" s="161">
        <v>0.83333333333333337</v>
      </c>
      <c r="AA40" s="827">
        <v>0.89583333333333337</v>
      </c>
      <c r="AB40" s="69" t="s">
        <v>822</v>
      </c>
      <c r="AC40" s="69" t="s">
        <v>45</v>
      </c>
      <c r="AD40" s="70" t="s">
        <v>33</v>
      </c>
      <c r="AE40" s="163" t="s">
        <v>913</v>
      </c>
      <c r="AF40" s="658"/>
      <c r="AG40" s="608"/>
      <c r="AH40" s="599"/>
      <c r="AI40" s="599"/>
      <c r="AJ40" s="600"/>
      <c r="AK40" s="609"/>
    </row>
    <row r="41" spans="2:37" s="579" customFormat="1" ht="11.25" customHeight="1" thickBot="1" x14ac:dyDescent="0.25">
      <c r="B41" s="675" t="s">
        <v>136</v>
      </c>
      <c r="C41" s="617">
        <v>7</v>
      </c>
      <c r="D41" s="1174"/>
      <c r="E41" s="1175"/>
      <c r="F41" s="1176"/>
      <c r="G41" s="165">
        <v>7</v>
      </c>
      <c r="H41" s="602"/>
      <c r="I41" s="577"/>
      <c r="J41" s="599"/>
      <c r="K41" s="616"/>
      <c r="L41" s="600"/>
      <c r="M41" s="609"/>
      <c r="N41" s="607"/>
      <c r="O41" s="608"/>
      <c r="P41" s="599"/>
      <c r="Q41" s="599"/>
      <c r="R41" s="600"/>
      <c r="S41" s="651"/>
      <c r="T41" s="607"/>
      <c r="U41" s="608"/>
      <c r="V41" s="599"/>
      <c r="W41" s="599"/>
      <c r="X41" s="600"/>
      <c r="Y41" s="651"/>
      <c r="Z41" s="607"/>
      <c r="AA41" s="608"/>
      <c r="AB41" s="599"/>
      <c r="AC41" s="599"/>
      <c r="AD41" s="600"/>
      <c r="AE41" s="609"/>
      <c r="AF41" s="658"/>
      <c r="AG41" s="608"/>
      <c r="AH41" s="599"/>
      <c r="AI41" s="599"/>
      <c r="AJ41" s="600"/>
      <c r="AK41" s="609"/>
    </row>
    <row r="42" spans="2:37" s="579" customFormat="1" ht="11.25" customHeight="1" thickBot="1" x14ac:dyDescent="0.25">
      <c r="B42" s="1161" t="s">
        <v>126</v>
      </c>
      <c r="C42" s="1162"/>
      <c r="D42" s="1177"/>
      <c r="E42" s="1178"/>
      <c r="F42" s="1179"/>
      <c r="G42" s="545">
        <v>8</v>
      </c>
      <c r="H42" s="655"/>
      <c r="I42" s="668"/>
      <c r="J42" s="621"/>
      <c r="K42" s="622"/>
      <c r="L42" s="623"/>
      <c r="M42" s="624"/>
      <c r="N42" s="607"/>
      <c r="O42" s="608"/>
      <c r="P42" s="599"/>
      <c r="Q42" s="599"/>
      <c r="R42" s="600"/>
      <c r="S42" s="651"/>
      <c r="T42" s="659"/>
      <c r="U42" s="608"/>
      <c r="V42" s="599"/>
      <c r="W42" s="599"/>
      <c r="X42" s="600"/>
      <c r="Y42" s="651"/>
      <c r="Z42" s="659"/>
      <c r="AA42" s="660"/>
      <c r="AB42" s="621"/>
      <c r="AC42" s="621"/>
      <c r="AD42" s="623"/>
      <c r="AE42" s="624"/>
      <c r="AF42" s="658"/>
      <c r="AG42" s="608"/>
      <c r="AH42" s="599"/>
      <c r="AI42" s="599"/>
      <c r="AJ42" s="600"/>
      <c r="AK42" s="609"/>
    </row>
    <row r="43" spans="2:37" s="579" customFormat="1" ht="15" customHeight="1" thickBot="1" x14ac:dyDescent="0.25">
      <c r="B43" s="1163">
        <f>B39/(C41*C38)</f>
        <v>0.61904761904761907</v>
      </c>
      <c r="C43" s="1164"/>
      <c r="D43" s="1165" t="s">
        <v>131</v>
      </c>
      <c r="E43" s="1166"/>
      <c r="F43" s="700"/>
      <c r="G43" s="673" t="s">
        <v>132</v>
      </c>
      <c r="H43" s="625"/>
      <c r="I43" s="627">
        <f>S43+Y43+AE43+AK43</f>
        <v>16</v>
      </c>
      <c r="J43" s="495" t="s">
        <v>4</v>
      </c>
      <c r="K43" s="625">
        <f>COUNTA(K35:K42)-1</f>
        <v>1</v>
      </c>
      <c r="L43" s="496" t="s">
        <v>132</v>
      </c>
      <c r="M43" s="628">
        <f>$C$41-K43</f>
        <v>6</v>
      </c>
      <c r="N43" s="625"/>
      <c r="O43" s="625"/>
      <c r="P43" s="492" t="s">
        <v>4</v>
      </c>
      <c r="Q43" s="625">
        <f>COUNTA(Q35:Q42)</f>
        <v>3</v>
      </c>
      <c r="R43" s="496" t="s">
        <v>132</v>
      </c>
      <c r="S43" s="628">
        <f>$C$41-Q43</f>
        <v>4</v>
      </c>
      <c r="T43" s="625"/>
      <c r="U43" s="625"/>
      <c r="V43" s="492" t="s">
        <v>4</v>
      </c>
      <c r="W43" s="625">
        <f>COUNTA(W35:W42)</f>
        <v>5</v>
      </c>
      <c r="X43" s="496" t="s">
        <v>132</v>
      </c>
      <c r="Y43" s="628">
        <f>$C$41-W43</f>
        <v>2</v>
      </c>
      <c r="Z43" s="625"/>
      <c r="AA43" s="625"/>
      <c r="AB43" s="492" t="s">
        <v>4</v>
      </c>
      <c r="AC43" s="625">
        <f>COUNTA(AC35:AC42)</f>
        <v>4</v>
      </c>
      <c r="AD43" s="496" t="s">
        <v>132</v>
      </c>
      <c r="AE43" s="628">
        <f>$C$41-AC43</f>
        <v>3</v>
      </c>
      <c r="AF43" s="625"/>
      <c r="AG43" s="625"/>
      <c r="AH43" s="492" t="s">
        <v>4</v>
      </c>
      <c r="AI43" s="625">
        <f>COUNTA(AI35:AI42)</f>
        <v>0</v>
      </c>
      <c r="AJ43" s="496" t="s">
        <v>132</v>
      </c>
      <c r="AK43" s="617">
        <f>$C$41-AI43</f>
        <v>7</v>
      </c>
    </row>
    <row r="44" spans="2:37" s="579" customFormat="1" ht="7.5" customHeight="1" thickBot="1" x14ac:dyDescent="0.25">
      <c r="D44" s="580"/>
      <c r="E44" s="649"/>
      <c r="F44" s="649"/>
      <c r="G44" s="580"/>
    </row>
    <row r="45" spans="2:37" s="579" customFormat="1" ht="11.25" customHeight="1" thickBot="1" x14ac:dyDescent="0.25">
      <c r="B45" s="1170">
        <f>日付!E3</f>
        <v>43713</v>
      </c>
      <c r="C45" s="1172" t="s">
        <v>28</v>
      </c>
      <c r="D45" s="1185" t="s">
        <v>130</v>
      </c>
      <c r="E45" s="1186"/>
      <c r="F45" s="1187"/>
      <c r="G45" s="491">
        <v>1</v>
      </c>
      <c r="H45" s="661"/>
      <c r="I45" s="591"/>
      <c r="J45" s="588"/>
      <c r="K45" s="588"/>
      <c r="L45" s="591"/>
      <c r="M45" s="590"/>
      <c r="N45" s="563">
        <v>0.70138888888888884</v>
      </c>
      <c r="O45" s="564">
        <v>0.76388888888888884</v>
      </c>
      <c r="P45" s="560" t="s">
        <v>572</v>
      </c>
      <c r="Q45" s="560" t="s">
        <v>45</v>
      </c>
      <c r="R45" s="561" t="s">
        <v>33</v>
      </c>
      <c r="S45" s="565" t="s">
        <v>46</v>
      </c>
      <c r="T45" s="714"/>
      <c r="U45" s="713"/>
      <c r="V45" s="89"/>
      <c r="W45" s="89"/>
      <c r="X45" s="109"/>
      <c r="Y45" s="90"/>
      <c r="Z45" s="563">
        <v>0.83333333333333337</v>
      </c>
      <c r="AA45" s="564">
        <v>0.89583333333333337</v>
      </c>
      <c r="AB45" s="560" t="s">
        <v>700</v>
      </c>
      <c r="AC45" s="560" t="s">
        <v>45</v>
      </c>
      <c r="AD45" s="561" t="s">
        <v>33</v>
      </c>
      <c r="AE45" s="565" t="s">
        <v>46</v>
      </c>
      <c r="AF45" s="593"/>
      <c r="AG45" s="594"/>
      <c r="AH45" s="588"/>
      <c r="AI45" s="588"/>
      <c r="AJ45" s="591"/>
      <c r="AK45" s="590"/>
    </row>
    <row r="46" spans="2:37" s="579" customFormat="1" ht="11.25" customHeight="1" x14ac:dyDescent="0.2">
      <c r="B46" s="1171"/>
      <c r="C46" s="1173"/>
      <c r="D46" s="640" t="s">
        <v>48</v>
      </c>
      <c r="E46" s="641">
        <v>0.58333333333333337</v>
      </c>
      <c r="F46" s="642" t="s">
        <v>766</v>
      </c>
      <c r="G46" s="165">
        <v>2</v>
      </c>
      <c r="H46" s="826">
        <v>0.63541666666666663</v>
      </c>
      <c r="I46" s="827">
        <v>0.69791666666666663</v>
      </c>
      <c r="J46" s="69" t="s">
        <v>568</v>
      </c>
      <c r="K46" s="69" t="s">
        <v>47</v>
      </c>
      <c r="L46" s="70" t="s">
        <v>33</v>
      </c>
      <c r="M46" s="163" t="s">
        <v>682</v>
      </c>
      <c r="N46" s="826">
        <v>0.70138888888888884</v>
      </c>
      <c r="O46" s="827">
        <v>0.76388888888888884</v>
      </c>
      <c r="P46" s="395" t="s">
        <v>926</v>
      </c>
      <c r="Q46" s="69" t="s">
        <v>47</v>
      </c>
      <c r="R46" s="838" t="s">
        <v>33</v>
      </c>
      <c r="S46" s="839" t="s">
        <v>682</v>
      </c>
      <c r="T46" s="161">
        <v>0.76736111111111116</v>
      </c>
      <c r="U46" s="162">
        <v>0.82986111111111116</v>
      </c>
      <c r="V46" s="480" t="s">
        <v>771</v>
      </c>
      <c r="W46" s="69" t="s">
        <v>47</v>
      </c>
      <c r="X46" s="70" t="s">
        <v>33</v>
      </c>
      <c r="Y46" s="163" t="s">
        <v>682</v>
      </c>
      <c r="Z46" s="161">
        <v>0.83333333333333337</v>
      </c>
      <c r="AA46" s="827">
        <v>0.89583333333333337</v>
      </c>
      <c r="AB46" s="69" t="s">
        <v>773</v>
      </c>
      <c r="AC46" s="69" t="s">
        <v>47</v>
      </c>
      <c r="AD46" s="70" t="s">
        <v>33</v>
      </c>
      <c r="AE46" s="163" t="s">
        <v>682</v>
      </c>
      <c r="AF46" s="607"/>
      <c r="AG46" s="608"/>
      <c r="AH46" s="599"/>
      <c r="AI46" s="599"/>
      <c r="AJ46" s="600"/>
      <c r="AK46" s="609"/>
    </row>
    <row r="47" spans="2:37" s="579" customFormat="1" ht="11.25" customHeight="1" thickBot="1" x14ac:dyDescent="0.25">
      <c r="B47" s="1171"/>
      <c r="C47" s="1173"/>
      <c r="D47" s="640" t="s">
        <v>707</v>
      </c>
      <c r="E47" s="641">
        <v>0.58333333333333337</v>
      </c>
      <c r="F47" s="643" t="s">
        <v>766</v>
      </c>
      <c r="G47" s="165">
        <v>3</v>
      </c>
      <c r="H47" s="653"/>
      <c r="I47" s="645"/>
      <c r="J47" s="599"/>
      <c r="K47" s="599"/>
      <c r="L47" s="600"/>
      <c r="M47" s="601"/>
      <c r="N47" s="826">
        <v>0.70138888888888884</v>
      </c>
      <c r="O47" s="827">
        <v>0.76388888888888884</v>
      </c>
      <c r="P47" s="69" t="s">
        <v>785</v>
      </c>
      <c r="Q47" s="69" t="s">
        <v>43</v>
      </c>
      <c r="R47" s="70" t="s">
        <v>33</v>
      </c>
      <c r="S47" s="163" t="s">
        <v>915</v>
      </c>
      <c r="T47" s="161">
        <v>0.76736111111111116</v>
      </c>
      <c r="U47" s="162">
        <v>0.82986111111111116</v>
      </c>
      <c r="V47" s="69" t="s">
        <v>786</v>
      </c>
      <c r="W47" s="69" t="s">
        <v>43</v>
      </c>
      <c r="X47" s="70" t="s">
        <v>33</v>
      </c>
      <c r="Y47" s="163" t="s">
        <v>915</v>
      </c>
      <c r="Z47" s="613"/>
      <c r="AA47" s="845"/>
      <c r="AB47" s="832"/>
      <c r="AC47" s="600"/>
      <c r="AD47" s="600"/>
      <c r="AE47" s="609"/>
      <c r="AF47" s="612"/>
      <c r="AG47" s="612"/>
      <c r="AH47" s="599"/>
      <c r="AI47" s="599"/>
      <c r="AJ47" s="600"/>
      <c r="AK47" s="601"/>
    </row>
    <row r="48" spans="2:37" s="579" customFormat="1" ht="11.25" customHeight="1" thickBot="1" x14ac:dyDescent="0.25">
      <c r="B48" s="631" t="s">
        <v>164</v>
      </c>
      <c r="C48" s="615">
        <v>3</v>
      </c>
      <c r="D48" s="662" t="s">
        <v>928</v>
      </c>
      <c r="E48" s="641">
        <v>0.6875</v>
      </c>
      <c r="F48" s="633" t="s">
        <v>929</v>
      </c>
      <c r="G48" s="165">
        <v>4</v>
      </c>
      <c r="H48" s="600"/>
      <c r="I48" s="667" t="s">
        <v>170</v>
      </c>
      <c r="J48" s="577" t="s">
        <v>167</v>
      </c>
      <c r="K48" s="577" t="s">
        <v>129</v>
      </c>
      <c r="L48" s="577" t="s">
        <v>128</v>
      </c>
      <c r="M48" s="630" t="s">
        <v>168</v>
      </c>
      <c r="N48" s="841"/>
      <c r="O48" s="840"/>
      <c r="P48" s="842"/>
      <c r="Q48" s="842"/>
      <c r="R48" s="567"/>
      <c r="S48" s="85"/>
      <c r="T48" s="161">
        <v>0.76736111111111116</v>
      </c>
      <c r="U48" s="162">
        <v>0.82986111111111116</v>
      </c>
      <c r="V48" s="69" t="s">
        <v>426</v>
      </c>
      <c r="W48" s="69" t="s">
        <v>47</v>
      </c>
      <c r="X48" s="70" t="s">
        <v>33</v>
      </c>
      <c r="Y48" s="163" t="s">
        <v>707</v>
      </c>
      <c r="Z48" s="114"/>
      <c r="AA48" s="840"/>
      <c r="AB48" s="83"/>
      <c r="AC48" s="83"/>
      <c r="AD48" s="84"/>
      <c r="AE48" s="103"/>
      <c r="AF48" s="607"/>
      <c r="AG48" s="608"/>
      <c r="AH48" s="599"/>
      <c r="AI48" s="599"/>
      <c r="AJ48" s="600"/>
      <c r="AK48" s="609"/>
    </row>
    <row r="49" spans="2:37" s="579" customFormat="1" ht="11.25" customHeight="1" thickBot="1" x14ac:dyDescent="0.25">
      <c r="B49" s="1157">
        <f>K53+Q53+W53+AC53+AI53</f>
        <v>11</v>
      </c>
      <c r="C49" s="1159" t="s">
        <v>135</v>
      </c>
      <c r="D49" s="1185" t="s">
        <v>125</v>
      </c>
      <c r="E49" s="1186"/>
      <c r="F49" s="1187"/>
      <c r="G49" s="165">
        <v>5</v>
      </c>
      <c r="H49" s="600"/>
      <c r="I49" s="577"/>
      <c r="J49" s="599"/>
      <c r="K49" s="616"/>
      <c r="L49" s="600"/>
      <c r="M49" s="609"/>
      <c r="N49" s="114"/>
      <c r="O49" s="115"/>
      <c r="P49" s="83"/>
      <c r="Q49" s="83"/>
      <c r="R49" s="84"/>
      <c r="S49" s="103"/>
      <c r="T49" s="846">
        <v>0.76736111111111116</v>
      </c>
      <c r="U49" s="847">
        <v>0.82986111111111116</v>
      </c>
      <c r="V49" s="848" t="s">
        <v>723</v>
      </c>
      <c r="W49" s="852" t="s">
        <v>45</v>
      </c>
      <c r="X49" s="849" t="s">
        <v>57</v>
      </c>
      <c r="Y49" s="850" t="s">
        <v>914</v>
      </c>
      <c r="Z49" s="161">
        <v>0.83333333333333337</v>
      </c>
      <c r="AA49" s="827">
        <v>0.89583333333333337</v>
      </c>
      <c r="AB49" s="69" t="s">
        <v>927</v>
      </c>
      <c r="AC49" s="69" t="s">
        <v>47</v>
      </c>
      <c r="AD49" s="70" t="s">
        <v>33</v>
      </c>
      <c r="AE49" s="163" t="s">
        <v>914</v>
      </c>
      <c r="AF49" s="607"/>
      <c r="AG49" s="608"/>
      <c r="AH49" s="599"/>
      <c r="AI49" s="599"/>
      <c r="AJ49" s="600"/>
      <c r="AK49" s="609"/>
    </row>
    <row r="50" spans="2:37" s="579" customFormat="1" ht="11.25" customHeight="1" thickBot="1" x14ac:dyDescent="0.25">
      <c r="B50" s="1158"/>
      <c r="C50" s="1160"/>
      <c r="D50" s="1174"/>
      <c r="E50" s="1175"/>
      <c r="F50" s="1176"/>
      <c r="G50" s="165">
        <v>6</v>
      </c>
      <c r="H50" s="600"/>
      <c r="I50" s="577"/>
      <c r="J50" s="599"/>
      <c r="K50" s="616"/>
      <c r="L50" s="600"/>
      <c r="M50" s="609"/>
      <c r="N50" s="607"/>
      <c r="O50" s="608"/>
      <c r="P50" s="599"/>
      <c r="Q50" s="599"/>
      <c r="R50" s="600"/>
      <c r="S50" s="609"/>
      <c r="T50" s="114"/>
      <c r="U50" s="115"/>
      <c r="V50" s="83"/>
      <c r="W50" s="83"/>
      <c r="X50" s="84"/>
      <c r="Y50" s="103"/>
      <c r="Z50" s="114"/>
      <c r="AA50" s="115"/>
      <c r="AB50" s="83"/>
      <c r="AC50" s="83"/>
      <c r="AD50" s="84"/>
      <c r="AE50" s="103"/>
      <c r="AF50" s="607"/>
      <c r="AG50" s="608"/>
      <c r="AH50" s="599"/>
      <c r="AI50" s="599"/>
      <c r="AJ50" s="600"/>
      <c r="AK50" s="609"/>
    </row>
    <row r="51" spans="2:37" s="579" customFormat="1" ht="11.25" customHeight="1" thickBot="1" x14ac:dyDescent="0.25">
      <c r="B51" s="675" t="s">
        <v>136</v>
      </c>
      <c r="C51" s="617">
        <v>7</v>
      </c>
      <c r="D51" s="1174"/>
      <c r="E51" s="1175"/>
      <c r="F51" s="1176"/>
      <c r="G51" s="165">
        <v>7</v>
      </c>
      <c r="H51" s="600"/>
      <c r="I51" s="577"/>
      <c r="J51" s="599"/>
      <c r="K51" s="616"/>
      <c r="L51" s="600"/>
      <c r="M51" s="609"/>
      <c r="N51" s="607"/>
      <c r="O51" s="608"/>
      <c r="P51" s="599"/>
      <c r="Q51" s="599"/>
      <c r="R51" s="600"/>
      <c r="S51" s="609"/>
      <c r="T51" s="640"/>
      <c r="U51" s="633"/>
      <c r="V51" s="633"/>
      <c r="W51" s="633"/>
      <c r="X51" s="633"/>
      <c r="Y51" s="643"/>
      <c r="Z51" s="640"/>
      <c r="AA51" s="633"/>
      <c r="AB51" s="633"/>
      <c r="AC51" s="633"/>
      <c r="AD51" s="633"/>
      <c r="AE51" s="643"/>
      <c r="AF51" s="607"/>
      <c r="AG51" s="608"/>
      <c r="AH51" s="599"/>
      <c r="AI51" s="599"/>
      <c r="AJ51" s="600"/>
      <c r="AK51" s="609"/>
    </row>
    <row r="52" spans="2:37" s="579" customFormat="1" ht="11.25" customHeight="1" thickBot="1" x14ac:dyDescent="0.25">
      <c r="B52" s="1161" t="s">
        <v>126</v>
      </c>
      <c r="C52" s="1162"/>
      <c r="D52" s="1177"/>
      <c r="E52" s="1178"/>
      <c r="F52" s="1179"/>
      <c r="G52" s="545">
        <v>8</v>
      </c>
      <c r="H52" s="606"/>
      <c r="I52" s="668"/>
      <c r="J52" s="621"/>
      <c r="K52" s="622"/>
      <c r="L52" s="623"/>
      <c r="M52" s="624"/>
      <c r="N52" s="659"/>
      <c r="O52" s="660"/>
      <c r="P52" s="621"/>
      <c r="Q52" s="621"/>
      <c r="R52" s="623"/>
      <c r="S52" s="624"/>
      <c r="T52" s="662"/>
      <c r="U52" s="663"/>
      <c r="V52" s="663"/>
      <c r="W52" s="663"/>
      <c r="X52" s="663"/>
      <c r="Y52" s="664"/>
      <c r="Z52" s="662"/>
      <c r="AA52" s="663"/>
      <c r="AB52" s="663"/>
      <c r="AC52" s="663"/>
      <c r="AD52" s="663"/>
      <c r="AE52" s="664"/>
      <c r="AF52" s="607"/>
      <c r="AG52" s="608"/>
      <c r="AH52" s="599"/>
      <c r="AI52" s="599"/>
      <c r="AJ52" s="600"/>
      <c r="AK52" s="609"/>
    </row>
    <row r="53" spans="2:37" s="579" customFormat="1" ht="15" customHeight="1" thickBot="1" x14ac:dyDescent="0.25">
      <c r="B53" s="1163">
        <f>B49/(C51*C48)</f>
        <v>0.52380952380952384</v>
      </c>
      <c r="C53" s="1164"/>
      <c r="D53" s="1165" t="s">
        <v>131</v>
      </c>
      <c r="E53" s="1166"/>
      <c r="F53" s="700"/>
      <c r="G53" s="551" t="s">
        <v>132</v>
      </c>
      <c r="H53" s="625"/>
      <c r="I53" s="627">
        <f>S53+Y53+AE53+AK53</f>
        <v>18</v>
      </c>
      <c r="J53" s="495" t="s">
        <v>4</v>
      </c>
      <c r="K53" s="625">
        <f>COUNTA(K45:K52)-1</f>
        <v>1</v>
      </c>
      <c r="L53" s="496" t="s">
        <v>132</v>
      </c>
      <c r="M53" s="628">
        <f>$C$51-K53</f>
        <v>6</v>
      </c>
      <c r="N53" s="625"/>
      <c r="O53" s="625"/>
      <c r="P53" s="495" t="s">
        <v>4</v>
      </c>
      <c r="Q53" s="625">
        <f>COUNTA(Q45:Q52)</f>
        <v>3</v>
      </c>
      <c r="R53" s="496" t="s">
        <v>132</v>
      </c>
      <c r="S53" s="628">
        <f>$C$51-Q53</f>
        <v>4</v>
      </c>
      <c r="T53" s="625"/>
      <c r="U53" s="625"/>
      <c r="V53" s="495" t="s">
        <v>4</v>
      </c>
      <c r="W53" s="625">
        <f>COUNTA(W45:W52)</f>
        <v>4</v>
      </c>
      <c r="X53" s="496" t="s">
        <v>132</v>
      </c>
      <c r="Y53" s="628">
        <f>$C$51-W53</f>
        <v>3</v>
      </c>
      <c r="Z53" s="625"/>
      <c r="AA53" s="625"/>
      <c r="AB53" s="495" t="s">
        <v>4</v>
      </c>
      <c r="AC53" s="625">
        <f>COUNTA(AC45:AC52)</f>
        <v>3</v>
      </c>
      <c r="AD53" s="496" t="s">
        <v>132</v>
      </c>
      <c r="AE53" s="628">
        <f>$C$51-AC53</f>
        <v>4</v>
      </c>
      <c r="AF53" s="625"/>
      <c r="AG53" s="625"/>
      <c r="AH53" s="492" t="s">
        <v>4</v>
      </c>
      <c r="AI53" s="625">
        <f>COUNTA(AI45:AI52)</f>
        <v>0</v>
      </c>
      <c r="AJ53" s="496" t="s">
        <v>132</v>
      </c>
      <c r="AK53" s="617">
        <f>$C$51-AI53</f>
        <v>7</v>
      </c>
    </row>
    <row r="54" spans="2:37" s="579" customFormat="1" ht="7.5" customHeight="1" thickBot="1" x14ac:dyDescent="0.25">
      <c r="D54" s="580"/>
      <c r="E54" s="649"/>
      <c r="F54" s="649"/>
      <c r="G54" s="580"/>
      <c r="T54" s="828"/>
      <c r="U54" s="828"/>
      <c r="V54" s="828"/>
      <c r="W54" s="828"/>
      <c r="X54" s="828"/>
      <c r="Y54" s="828"/>
      <c r="Z54" s="828"/>
      <c r="AA54" s="828"/>
    </row>
    <row r="55" spans="2:37" s="579" customFormat="1" ht="11.25" customHeight="1" thickBot="1" x14ac:dyDescent="0.25">
      <c r="B55" s="1183">
        <f>日付!F3</f>
        <v>43714</v>
      </c>
      <c r="C55" s="1172" t="s">
        <v>29</v>
      </c>
      <c r="D55" s="1185" t="s">
        <v>130</v>
      </c>
      <c r="E55" s="1186"/>
      <c r="F55" s="1187"/>
      <c r="G55" s="491">
        <v>1</v>
      </c>
      <c r="H55" s="587"/>
      <c r="I55" s="591"/>
      <c r="J55" s="588"/>
      <c r="K55" s="588"/>
      <c r="L55" s="589"/>
      <c r="M55" s="590"/>
      <c r="N55" s="563">
        <v>0.70138888888888884</v>
      </c>
      <c r="O55" s="564">
        <v>0.76388888888888884</v>
      </c>
      <c r="P55" s="560" t="s">
        <v>387</v>
      </c>
      <c r="Q55" s="560" t="s">
        <v>45</v>
      </c>
      <c r="R55" s="561" t="s">
        <v>33</v>
      </c>
      <c r="S55" s="565" t="s">
        <v>46</v>
      </c>
      <c r="T55" s="826">
        <v>0.76736111111111116</v>
      </c>
      <c r="U55" s="827">
        <v>0.82986111111111116</v>
      </c>
      <c r="V55" s="480" t="s">
        <v>811</v>
      </c>
      <c r="W55" s="480" t="s">
        <v>45</v>
      </c>
      <c r="X55" s="697" t="s">
        <v>33</v>
      </c>
      <c r="Y55" s="71" t="s">
        <v>46</v>
      </c>
      <c r="Z55" s="829">
        <v>0.83333333333333337</v>
      </c>
      <c r="AA55" s="827">
        <v>0.89583333333333337</v>
      </c>
      <c r="AB55" s="560" t="s">
        <v>535</v>
      </c>
      <c r="AC55" s="560" t="s">
        <v>47</v>
      </c>
      <c r="AD55" s="561" t="s">
        <v>33</v>
      </c>
      <c r="AE55" s="565" t="s">
        <v>46</v>
      </c>
      <c r="AF55" s="593"/>
      <c r="AG55" s="594"/>
      <c r="AH55" s="588"/>
      <c r="AI55" s="588"/>
      <c r="AJ55" s="591"/>
      <c r="AK55" s="590"/>
    </row>
    <row r="56" spans="2:37" s="579" customFormat="1" ht="11.25" customHeight="1" x14ac:dyDescent="0.2">
      <c r="B56" s="1184"/>
      <c r="C56" s="1173"/>
      <c r="D56" s="640" t="s">
        <v>48</v>
      </c>
      <c r="E56" s="641">
        <v>0.58333333333333337</v>
      </c>
      <c r="F56" s="642" t="s">
        <v>766</v>
      </c>
      <c r="G56" s="165">
        <v>2</v>
      </c>
      <c r="H56" s="678"/>
      <c r="I56" s="679"/>
      <c r="J56" s="83"/>
      <c r="K56" s="83"/>
      <c r="L56" s="84"/>
      <c r="M56" s="85"/>
      <c r="N56" s="116">
        <v>0.70833333333333337</v>
      </c>
      <c r="O56" s="117">
        <v>0.75</v>
      </c>
      <c r="P56" s="102" t="s">
        <v>576</v>
      </c>
      <c r="Q56" s="102" t="s">
        <v>142</v>
      </c>
      <c r="R56" s="699" t="s">
        <v>33</v>
      </c>
      <c r="S56" s="118" t="s">
        <v>349</v>
      </c>
      <c r="T56" s="613"/>
      <c r="U56" s="614"/>
      <c r="V56" s="599"/>
      <c r="W56" s="599"/>
      <c r="X56" s="600"/>
      <c r="Y56" s="609"/>
      <c r="Z56" s="652"/>
      <c r="AA56" s="614"/>
      <c r="AB56" s="599"/>
      <c r="AC56" s="599"/>
      <c r="AD56" s="608"/>
      <c r="AF56" s="607"/>
      <c r="AG56" s="608"/>
      <c r="AH56" s="599"/>
      <c r="AI56" s="599"/>
      <c r="AJ56" s="600"/>
      <c r="AK56" s="609"/>
    </row>
    <row r="57" spans="2:37" s="579" customFormat="1" ht="11.25" customHeight="1" thickBot="1" x14ac:dyDescent="0.25">
      <c r="B57" s="1184"/>
      <c r="C57" s="1173"/>
      <c r="D57" s="640" t="s">
        <v>707</v>
      </c>
      <c r="E57" s="641">
        <v>0.58333333333333337</v>
      </c>
      <c r="F57" s="643" t="s">
        <v>766</v>
      </c>
      <c r="G57" s="165">
        <v>3</v>
      </c>
      <c r="H57" s="602"/>
      <c r="I57" s="600"/>
      <c r="J57" s="599"/>
      <c r="K57" s="599"/>
      <c r="L57" s="600"/>
      <c r="M57" s="601"/>
      <c r="N57" s="826">
        <v>0.70138888888888884</v>
      </c>
      <c r="O57" s="827">
        <v>0.76388888888888884</v>
      </c>
      <c r="P57" s="69" t="s">
        <v>852</v>
      </c>
      <c r="Q57" s="69" t="s">
        <v>45</v>
      </c>
      <c r="R57" s="70" t="s">
        <v>33</v>
      </c>
      <c r="S57" s="163" t="s">
        <v>407</v>
      </c>
      <c r="T57" s="846">
        <v>0.76736111111111116</v>
      </c>
      <c r="U57" s="847">
        <v>0.82986111111111116</v>
      </c>
      <c r="V57" s="848" t="s">
        <v>704</v>
      </c>
      <c r="W57" s="848" t="s">
        <v>43</v>
      </c>
      <c r="X57" s="849" t="s">
        <v>57</v>
      </c>
      <c r="Y57" s="850" t="s">
        <v>407</v>
      </c>
      <c r="Z57" s="613"/>
      <c r="AA57" s="845"/>
      <c r="AB57" s="599"/>
      <c r="AC57" s="599"/>
      <c r="AD57" s="600"/>
      <c r="AE57" s="609"/>
      <c r="AF57" s="607"/>
      <c r="AG57" s="608"/>
      <c r="AH57" s="599"/>
      <c r="AI57" s="599"/>
      <c r="AJ57" s="600"/>
      <c r="AK57" s="609"/>
    </row>
    <row r="58" spans="2:37" s="579" customFormat="1" ht="11.25" customHeight="1" thickBot="1" x14ac:dyDescent="0.25">
      <c r="B58" s="631" t="s">
        <v>164</v>
      </c>
      <c r="C58" s="615">
        <v>3</v>
      </c>
      <c r="D58" s="644"/>
      <c r="E58" s="644"/>
      <c r="F58" s="644"/>
      <c r="G58" s="165">
        <v>4</v>
      </c>
      <c r="H58" s="600"/>
      <c r="I58" s="629" t="s">
        <v>170</v>
      </c>
      <c r="J58" s="577" t="s">
        <v>167</v>
      </c>
      <c r="K58" s="577" t="s">
        <v>129</v>
      </c>
      <c r="L58" s="577" t="s">
        <v>128</v>
      </c>
      <c r="M58" s="630" t="s">
        <v>168</v>
      </c>
      <c r="N58" s="844"/>
      <c r="O58" s="845"/>
      <c r="P58" s="599"/>
      <c r="Q58" s="599"/>
      <c r="R58" s="600"/>
      <c r="S58" s="609"/>
      <c r="T58" s="161">
        <v>0.76736111111111116</v>
      </c>
      <c r="U58" s="162">
        <v>0.82986111111111116</v>
      </c>
      <c r="V58" s="69" t="s">
        <v>773</v>
      </c>
      <c r="W58" s="69" t="s">
        <v>45</v>
      </c>
      <c r="X58" s="70" t="s">
        <v>33</v>
      </c>
      <c r="Y58" s="163" t="s">
        <v>540</v>
      </c>
      <c r="Z58" s="116">
        <v>0.83333333333333337</v>
      </c>
      <c r="AA58" s="843">
        <v>0.875</v>
      </c>
      <c r="AB58" s="102" t="s">
        <v>564</v>
      </c>
      <c r="AC58" s="102" t="s">
        <v>47</v>
      </c>
      <c r="AD58" s="699" t="s">
        <v>33</v>
      </c>
      <c r="AE58" s="118" t="s">
        <v>540</v>
      </c>
      <c r="AF58" s="665"/>
      <c r="AG58" s="612"/>
      <c r="AH58" s="599"/>
      <c r="AI58" s="599"/>
      <c r="AJ58" s="600"/>
      <c r="AK58" s="601"/>
    </row>
    <row r="59" spans="2:37" s="579" customFormat="1" ht="11.25" customHeight="1" thickBot="1" x14ac:dyDescent="0.25">
      <c r="B59" s="1157">
        <f>K63+Q63+W63+AC63+AI63</f>
        <v>13</v>
      </c>
      <c r="C59" s="1159" t="s">
        <v>135</v>
      </c>
      <c r="D59" s="1185" t="s">
        <v>125</v>
      </c>
      <c r="E59" s="1186"/>
      <c r="F59" s="1187"/>
      <c r="G59" s="165">
        <v>5</v>
      </c>
      <c r="H59" s="600"/>
      <c r="I59" s="634"/>
      <c r="J59" s="599"/>
      <c r="K59" s="616"/>
      <c r="L59" s="600"/>
      <c r="M59" s="609"/>
      <c r="N59" s="853">
        <v>0.70138888888888884</v>
      </c>
      <c r="O59" s="851">
        <v>0.76388888888888884</v>
      </c>
      <c r="P59" s="848" t="s">
        <v>922</v>
      </c>
      <c r="Q59" s="848" t="s">
        <v>43</v>
      </c>
      <c r="R59" s="849" t="s">
        <v>57</v>
      </c>
      <c r="S59" s="850" t="s">
        <v>915</v>
      </c>
      <c r="T59" s="161">
        <v>0.76736111111111116</v>
      </c>
      <c r="U59" s="162">
        <v>0.82986111111111116</v>
      </c>
      <c r="V59" s="69" t="s">
        <v>783</v>
      </c>
      <c r="W59" s="69" t="s">
        <v>43</v>
      </c>
      <c r="X59" s="70" t="s">
        <v>33</v>
      </c>
      <c r="Y59" s="163" t="s">
        <v>915</v>
      </c>
      <c r="Z59" s="161">
        <v>0.83333333333333337</v>
      </c>
      <c r="AA59" s="827">
        <v>0.89583333333333337</v>
      </c>
      <c r="AB59" s="69" t="s">
        <v>815</v>
      </c>
      <c r="AC59" s="69" t="s">
        <v>47</v>
      </c>
      <c r="AD59" s="70" t="s">
        <v>33</v>
      </c>
      <c r="AE59" s="163" t="s">
        <v>915</v>
      </c>
      <c r="AF59" s="665"/>
      <c r="AG59" s="612"/>
      <c r="AH59" s="599"/>
      <c r="AI59" s="599"/>
      <c r="AJ59" s="600"/>
      <c r="AK59" s="601"/>
    </row>
    <row r="60" spans="2:37" s="579" customFormat="1" ht="11.25" customHeight="1" thickBot="1" x14ac:dyDescent="0.25">
      <c r="B60" s="1158"/>
      <c r="C60" s="1160"/>
      <c r="D60" s="1174"/>
      <c r="E60" s="1175"/>
      <c r="F60" s="1176"/>
      <c r="G60" s="165">
        <v>6</v>
      </c>
      <c r="H60" s="600"/>
      <c r="I60" s="634"/>
      <c r="J60" s="599"/>
      <c r="K60" s="616"/>
      <c r="L60" s="600"/>
      <c r="M60" s="609"/>
      <c r="N60" s="114"/>
      <c r="O60" s="115"/>
      <c r="P60" s="83"/>
      <c r="Q60" s="83"/>
      <c r="R60" s="84"/>
      <c r="S60" s="85"/>
      <c r="T60" s="161">
        <v>0.76736111111111116</v>
      </c>
      <c r="U60" s="162">
        <v>0.82986111111111116</v>
      </c>
      <c r="V60" s="69" t="s">
        <v>812</v>
      </c>
      <c r="W60" s="69" t="s">
        <v>47</v>
      </c>
      <c r="X60" s="70" t="s">
        <v>33</v>
      </c>
      <c r="Y60" s="163" t="s">
        <v>707</v>
      </c>
      <c r="Z60" s="613"/>
      <c r="AA60" s="845"/>
      <c r="AB60" s="599"/>
      <c r="AC60" s="599"/>
      <c r="AD60" s="600"/>
      <c r="AE60" s="609"/>
      <c r="AF60" s="665"/>
      <c r="AG60" s="612"/>
      <c r="AH60" s="599"/>
      <c r="AI60" s="599"/>
      <c r="AJ60" s="600"/>
      <c r="AK60" s="601"/>
    </row>
    <row r="61" spans="2:37" s="579" customFormat="1" ht="11.25" customHeight="1" thickBot="1" x14ac:dyDescent="0.25">
      <c r="B61" s="675" t="s">
        <v>136</v>
      </c>
      <c r="C61" s="617">
        <v>7</v>
      </c>
      <c r="D61" s="1174"/>
      <c r="E61" s="1175"/>
      <c r="F61" s="1176"/>
      <c r="G61" s="165">
        <v>7</v>
      </c>
      <c r="H61" s="600"/>
      <c r="I61" s="634"/>
      <c r="J61" s="599"/>
      <c r="K61" s="616"/>
      <c r="L61" s="600"/>
      <c r="M61" s="609"/>
      <c r="N61" s="613"/>
      <c r="O61" s="614"/>
      <c r="P61" s="599"/>
      <c r="Q61" s="599"/>
      <c r="R61" s="600"/>
      <c r="S61" s="601"/>
      <c r="T61" s="607"/>
      <c r="U61" s="608"/>
      <c r="V61" s="599"/>
      <c r="W61" s="599"/>
      <c r="X61" s="600"/>
      <c r="Y61" s="609"/>
      <c r="Z61" s="114"/>
      <c r="AA61" s="115"/>
      <c r="AB61" s="83"/>
      <c r="AC61" s="83"/>
      <c r="AD61" s="84"/>
      <c r="AE61" s="103"/>
      <c r="AF61" s="665"/>
      <c r="AG61" s="612"/>
      <c r="AH61" s="599"/>
      <c r="AI61" s="599"/>
      <c r="AJ61" s="600"/>
      <c r="AK61" s="601"/>
    </row>
    <row r="62" spans="2:37" s="579" customFormat="1" ht="11.25" customHeight="1" thickBot="1" x14ac:dyDescent="0.25">
      <c r="B62" s="1161" t="s">
        <v>126</v>
      </c>
      <c r="C62" s="1162"/>
      <c r="D62" s="1177"/>
      <c r="E62" s="1178"/>
      <c r="F62" s="1179"/>
      <c r="G62" s="545">
        <v>8</v>
      </c>
      <c r="H62" s="606"/>
      <c r="I62" s="635"/>
      <c r="J62" s="621"/>
      <c r="K62" s="622"/>
      <c r="L62" s="623"/>
      <c r="M62" s="624"/>
      <c r="N62" s="563">
        <v>0.6875</v>
      </c>
      <c r="O62" s="564">
        <v>0.75</v>
      </c>
      <c r="P62" s="560" t="s">
        <v>387</v>
      </c>
      <c r="Q62" s="560" t="s">
        <v>45</v>
      </c>
      <c r="R62" s="561" t="s">
        <v>33</v>
      </c>
      <c r="S62" s="565" t="s">
        <v>46</v>
      </c>
      <c r="T62" s="659"/>
      <c r="U62" s="660"/>
      <c r="V62" s="621"/>
      <c r="W62" s="621"/>
      <c r="X62" s="623"/>
      <c r="Y62" s="624"/>
      <c r="Z62" s="607"/>
      <c r="AA62" s="608"/>
      <c r="AB62" s="599"/>
      <c r="AC62" s="599"/>
      <c r="AD62" s="600"/>
      <c r="AE62" s="609"/>
      <c r="AF62" s="665"/>
      <c r="AG62" s="612"/>
      <c r="AH62" s="599"/>
      <c r="AI62" s="599"/>
      <c r="AJ62" s="600"/>
      <c r="AK62" s="601"/>
    </row>
    <row r="63" spans="2:37" s="579" customFormat="1" ht="15" customHeight="1" thickBot="1" x14ac:dyDescent="0.25">
      <c r="B63" s="1163">
        <f>B59/(C61*C58)</f>
        <v>0.61904761904761907</v>
      </c>
      <c r="C63" s="1164"/>
      <c r="D63" s="1165" t="s">
        <v>131</v>
      </c>
      <c r="E63" s="1166"/>
      <c r="F63" s="700"/>
      <c r="G63" s="551" t="s">
        <v>132</v>
      </c>
      <c r="H63" s="625"/>
      <c r="I63" s="627">
        <f>S63+Y63+AE63+AK63</f>
        <v>15</v>
      </c>
      <c r="J63" s="495" t="s">
        <v>4</v>
      </c>
      <c r="K63" s="625">
        <f>COUNTA(K55:K62)-1</f>
        <v>0</v>
      </c>
      <c r="L63" s="496" t="s">
        <v>132</v>
      </c>
      <c r="M63" s="628">
        <f>$C$61-K63</f>
        <v>7</v>
      </c>
      <c r="N63" s="666"/>
      <c r="O63" s="625"/>
      <c r="P63" s="492" t="s">
        <v>4</v>
      </c>
      <c r="Q63" s="625">
        <f>COUNTA(Q55:Q62)</f>
        <v>5</v>
      </c>
      <c r="R63" s="496" t="s">
        <v>132</v>
      </c>
      <c r="S63" s="628">
        <f>$C$61-Q63</f>
        <v>2</v>
      </c>
      <c r="T63" s="666"/>
      <c r="U63" s="625"/>
      <c r="V63" s="492" t="s">
        <v>4</v>
      </c>
      <c r="W63" s="625">
        <f>COUNTA(W55:W62)</f>
        <v>5</v>
      </c>
      <c r="X63" s="496" t="s">
        <v>132</v>
      </c>
      <c r="Y63" s="628">
        <f>$C$61-W63</f>
        <v>2</v>
      </c>
      <c r="Z63" s="666"/>
      <c r="AA63" s="625"/>
      <c r="AB63" s="492" t="s">
        <v>4</v>
      </c>
      <c r="AC63" s="625">
        <f>COUNTA(AC55:AC62)</f>
        <v>3</v>
      </c>
      <c r="AD63" s="496" t="s">
        <v>132</v>
      </c>
      <c r="AE63" s="628">
        <f>$C$61-AC63</f>
        <v>4</v>
      </c>
      <c r="AF63" s="625"/>
      <c r="AG63" s="625"/>
      <c r="AH63" s="492" t="s">
        <v>4</v>
      </c>
      <c r="AI63" s="625">
        <f>COUNTA(AI55:AI62)</f>
        <v>0</v>
      </c>
      <c r="AJ63" s="496" t="s">
        <v>132</v>
      </c>
      <c r="AK63" s="617">
        <f>$C$61-AI63</f>
        <v>7</v>
      </c>
    </row>
    <row r="64" spans="2:37" s="579" customFormat="1" ht="11.25" customHeight="1" thickBot="1" x14ac:dyDescent="0.25">
      <c r="D64" s="580"/>
      <c r="E64" s="580"/>
      <c r="F64" s="580"/>
      <c r="G64" s="580"/>
    </row>
    <row r="65" spans="2:37" s="579" customFormat="1" ht="11.25" customHeight="1" thickBot="1" x14ac:dyDescent="0.25">
      <c r="B65" s="581" t="s">
        <v>39</v>
      </c>
      <c r="C65" s="582"/>
      <c r="D65" s="1180" t="s">
        <v>130</v>
      </c>
      <c r="E65" s="1181"/>
      <c r="F65" s="1182"/>
      <c r="G65" s="203" t="s">
        <v>437</v>
      </c>
      <c r="H65" s="1167" t="s">
        <v>441</v>
      </c>
      <c r="I65" s="1167"/>
      <c r="J65" s="1167"/>
      <c r="K65" s="1167"/>
      <c r="L65" s="1167"/>
      <c r="M65" s="1168"/>
      <c r="N65" s="1169" t="s">
        <v>498</v>
      </c>
      <c r="O65" s="1167"/>
      <c r="P65" s="1167"/>
      <c r="Q65" s="1167"/>
      <c r="R65" s="1167"/>
      <c r="S65" s="1168"/>
      <c r="T65" s="1169" t="s">
        <v>233</v>
      </c>
      <c r="U65" s="1167"/>
      <c r="V65" s="1167"/>
      <c r="W65" s="1167"/>
      <c r="X65" s="1167"/>
      <c r="Y65" s="1168"/>
      <c r="Z65" s="1169" t="s">
        <v>235</v>
      </c>
      <c r="AA65" s="1167"/>
      <c r="AB65" s="1167"/>
      <c r="AC65" s="1167"/>
      <c r="AD65" s="1167"/>
      <c r="AE65" s="1167"/>
      <c r="AF65" s="1169" t="s">
        <v>442</v>
      </c>
      <c r="AG65" s="1167"/>
      <c r="AH65" s="1167"/>
      <c r="AI65" s="1167"/>
      <c r="AJ65" s="1167"/>
      <c r="AK65" s="1168"/>
    </row>
    <row r="66" spans="2:37" s="579" customFormat="1" ht="11.25" customHeight="1" x14ac:dyDescent="0.2">
      <c r="B66" s="1170">
        <f>日付!G3</f>
        <v>43715</v>
      </c>
      <c r="C66" s="1172" t="s">
        <v>30</v>
      </c>
      <c r="D66" s="583"/>
      <c r="E66" s="584"/>
      <c r="F66" s="585"/>
      <c r="G66" s="491">
        <v>1</v>
      </c>
      <c r="H66" s="586"/>
      <c r="I66" s="587"/>
      <c r="J66" s="588"/>
      <c r="K66" s="588"/>
      <c r="L66" s="589"/>
      <c r="M66" s="590"/>
      <c r="N66" s="587"/>
      <c r="O66" s="591"/>
      <c r="P66" s="592"/>
      <c r="Q66" s="588"/>
      <c r="R66" s="589"/>
      <c r="S66" s="590"/>
      <c r="T66" s="593"/>
      <c r="U66" s="594"/>
      <c r="V66" s="592"/>
      <c r="W66" s="588"/>
      <c r="X66" s="591"/>
      <c r="Y66" s="590"/>
      <c r="Z66" s="593"/>
      <c r="AA66" s="594"/>
      <c r="AB66" s="588"/>
      <c r="AC66" s="588"/>
      <c r="AD66" s="591"/>
      <c r="AE66" s="590"/>
      <c r="AF66" s="593"/>
      <c r="AG66" s="594"/>
      <c r="AH66" s="588"/>
      <c r="AI66" s="588"/>
      <c r="AJ66" s="591"/>
      <c r="AK66" s="590"/>
    </row>
    <row r="67" spans="2:37" s="579" customFormat="1" ht="11.25" customHeight="1" x14ac:dyDescent="0.2">
      <c r="B67" s="1171"/>
      <c r="C67" s="1173"/>
      <c r="D67" s="595"/>
      <c r="E67" s="596"/>
      <c r="F67" s="597"/>
      <c r="G67" s="165">
        <v>2</v>
      </c>
      <c r="H67" s="586"/>
      <c r="I67" s="598"/>
      <c r="J67" s="599"/>
      <c r="K67" s="599"/>
      <c r="L67" s="600"/>
      <c r="M67" s="601"/>
      <c r="N67" s="602"/>
      <c r="O67" s="600"/>
      <c r="P67" s="603"/>
      <c r="Q67" s="599"/>
      <c r="R67" s="600"/>
      <c r="S67" s="601"/>
      <c r="T67" s="604"/>
      <c r="U67" s="604"/>
      <c r="V67" s="605"/>
      <c r="W67" s="605"/>
      <c r="X67" s="606"/>
      <c r="Y67" s="609"/>
      <c r="Z67" s="607"/>
      <c r="AA67" s="608"/>
      <c r="AB67" s="599"/>
      <c r="AC67" s="599"/>
      <c r="AD67" s="600"/>
      <c r="AE67" s="609"/>
      <c r="AF67" s="607"/>
      <c r="AG67" s="608"/>
      <c r="AH67" s="599"/>
      <c r="AI67" s="599"/>
      <c r="AJ67" s="600"/>
      <c r="AK67" s="609"/>
    </row>
    <row r="68" spans="2:37" s="579" customFormat="1" ht="11.25" customHeight="1" thickBot="1" x14ac:dyDescent="0.25">
      <c r="B68" s="1171"/>
      <c r="C68" s="1173"/>
      <c r="D68" s="595"/>
      <c r="E68" s="596"/>
      <c r="F68" s="597"/>
      <c r="G68" s="165">
        <v>3</v>
      </c>
      <c r="H68" s="586"/>
      <c r="I68" s="119">
        <v>0.60763888888888895</v>
      </c>
      <c r="J68" s="120">
        <v>0.67013888888888884</v>
      </c>
      <c r="K68" s="69" t="s">
        <v>812</v>
      </c>
      <c r="L68" s="69" t="s">
        <v>45</v>
      </c>
      <c r="M68" s="70" t="s">
        <v>33</v>
      </c>
      <c r="N68" s="71" t="s">
        <v>48</v>
      </c>
      <c r="O68" s="120">
        <v>0.67013888888888884</v>
      </c>
      <c r="P68" s="69" t="s">
        <v>402</v>
      </c>
      <c r="Q68" s="69" t="s">
        <v>45</v>
      </c>
      <c r="R68" s="70" t="s">
        <v>33</v>
      </c>
      <c r="S68" s="71" t="s">
        <v>48</v>
      </c>
      <c r="T68" s="612"/>
      <c r="U68" s="612"/>
      <c r="V68" s="599"/>
      <c r="W68" s="599"/>
      <c r="X68" s="600"/>
      <c r="Y68" s="601"/>
      <c r="Z68" s="613"/>
      <c r="AA68" s="614"/>
      <c r="AB68" s="599"/>
      <c r="AC68" s="599"/>
      <c r="AD68" s="600"/>
      <c r="AE68" s="601"/>
      <c r="AF68" s="613"/>
      <c r="AG68" s="614"/>
      <c r="AH68" s="599"/>
      <c r="AI68" s="599"/>
      <c r="AJ68" s="600"/>
      <c r="AK68" s="609"/>
    </row>
    <row r="69" spans="2:37" s="579" customFormat="1" ht="11.25" customHeight="1" thickBot="1" x14ac:dyDescent="0.25">
      <c r="B69" s="631" t="s">
        <v>164</v>
      </c>
      <c r="C69" s="615">
        <v>5</v>
      </c>
      <c r="D69" s="595"/>
      <c r="E69" s="596"/>
      <c r="F69" s="597"/>
      <c r="G69" s="165">
        <v>4</v>
      </c>
      <c r="H69" s="586"/>
      <c r="I69" s="629" t="s">
        <v>170</v>
      </c>
      <c r="J69" s="577" t="s">
        <v>167</v>
      </c>
      <c r="K69" s="577" t="s">
        <v>129</v>
      </c>
      <c r="L69" s="577" t="s">
        <v>128</v>
      </c>
      <c r="M69" s="630" t="s">
        <v>168</v>
      </c>
      <c r="N69" s="119">
        <v>0.60763888888888895</v>
      </c>
      <c r="O69" s="120">
        <v>0.67013888888888884</v>
      </c>
      <c r="P69" s="481" t="s">
        <v>568</v>
      </c>
      <c r="Q69" s="69" t="s">
        <v>45</v>
      </c>
      <c r="R69" s="70" t="s">
        <v>33</v>
      </c>
      <c r="S69" s="71" t="s">
        <v>46</v>
      </c>
      <c r="T69" s="113">
        <v>0.67361111111111116</v>
      </c>
      <c r="U69" s="113">
        <v>0.73611111111111116</v>
      </c>
      <c r="V69" s="69" t="s">
        <v>783</v>
      </c>
      <c r="W69" s="69" t="s">
        <v>45</v>
      </c>
      <c r="X69" s="70" t="s">
        <v>33</v>
      </c>
      <c r="Y69" s="163" t="s">
        <v>46</v>
      </c>
      <c r="Z69" s="161">
        <v>0.73958333333333337</v>
      </c>
      <c r="AA69" s="162">
        <v>0.80208333333333337</v>
      </c>
      <c r="AB69" s="69" t="s">
        <v>799</v>
      </c>
      <c r="AC69" s="69" t="s">
        <v>45</v>
      </c>
      <c r="AD69" s="70" t="s">
        <v>33</v>
      </c>
      <c r="AE69" s="71" t="s">
        <v>46</v>
      </c>
      <c r="AF69" s="161">
        <v>0.80555555555555547</v>
      </c>
      <c r="AG69" s="162">
        <v>0.86805555555555547</v>
      </c>
      <c r="AH69" s="69" t="s">
        <v>432</v>
      </c>
      <c r="AI69" s="69" t="s">
        <v>47</v>
      </c>
      <c r="AJ69" s="70" t="s">
        <v>33</v>
      </c>
      <c r="AK69" s="71" t="s">
        <v>46</v>
      </c>
    </row>
    <row r="70" spans="2:37" s="579" customFormat="1" ht="11.25" customHeight="1" x14ac:dyDescent="0.2">
      <c r="B70" s="1157">
        <f>K74+Q74+W74+AC74+AI74</f>
        <v>9</v>
      </c>
      <c r="C70" s="1159" t="s">
        <v>135</v>
      </c>
      <c r="D70" s="595"/>
      <c r="E70" s="596"/>
      <c r="F70" s="597"/>
      <c r="G70" s="165">
        <v>5</v>
      </c>
      <c r="H70" s="586"/>
      <c r="I70" s="634"/>
      <c r="J70" s="599"/>
      <c r="K70" s="616"/>
      <c r="L70" s="600"/>
      <c r="M70" s="609"/>
      <c r="N70" s="602"/>
      <c r="O70" s="600"/>
      <c r="P70" s="599"/>
      <c r="Q70" s="599"/>
      <c r="R70" s="600"/>
      <c r="S70" s="601"/>
      <c r="T70" s="604"/>
      <c r="U70" s="604"/>
      <c r="V70" s="599"/>
      <c r="W70" s="599"/>
      <c r="X70" s="600"/>
      <c r="Y70" s="601"/>
      <c r="Z70" s="607"/>
      <c r="AA70" s="608"/>
      <c r="AB70" s="599"/>
      <c r="AC70" s="599"/>
      <c r="AD70" s="600"/>
      <c r="AE70" s="609"/>
      <c r="AF70" s="607"/>
      <c r="AG70" s="608"/>
      <c r="AH70" s="599"/>
      <c r="AI70" s="599"/>
      <c r="AJ70" s="600"/>
      <c r="AK70" s="609"/>
    </row>
    <row r="71" spans="2:37" s="579" customFormat="1" ht="11.25" customHeight="1" thickBot="1" x14ac:dyDescent="0.25">
      <c r="B71" s="1158"/>
      <c r="C71" s="1160"/>
      <c r="D71" s="595"/>
      <c r="E71" s="596"/>
      <c r="F71" s="597"/>
      <c r="G71" s="165">
        <v>6</v>
      </c>
      <c r="H71" s="586"/>
      <c r="I71" s="634"/>
      <c r="J71" s="599"/>
      <c r="K71" s="616"/>
      <c r="L71" s="600"/>
      <c r="M71" s="609"/>
      <c r="N71" s="610"/>
      <c r="O71" s="611"/>
      <c r="P71" s="599"/>
      <c r="Q71" s="599"/>
      <c r="R71" s="600"/>
      <c r="S71" s="601"/>
      <c r="T71" s="113">
        <v>0.67361111111111116</v>
      </c>
      <c r="U71" s="113">
        <v>0.73611111111111116</v>
      </c>
      <c r="V71" s="69" t="s">
        <v>723</v>
      </c>
      <c r="W71" s="69" t="s">
        <v>45</v>
      </c>
      <c r="X71" s="70" t="s">
        <v>33</v>
      </c>
      <c r="Y71" s="71" t="s">
        <v>407</v>
      </c>
      <c r="Z71" s="613"/>
      <c r="AA71" s="614"/>
      <c r="AB71" s="599"/>
      <c r="AC71" s="599"/>
      <c r="AD71" s="600"/>
      <c r="AE71" s="609"/>
      <c r="AF71" s="607"/>
      <c r="AG71" s="608"/>
      <c r="AH71" s="599"/>
      <c r="AI71" s="599"/>
      <c r="AJ71" s="600"/>
      <c r="AK71" s="609"/>
    </row>
    <row r="72" spans="2:37" s="579" customFormat="1" ht="9.75" customHeight="1" thickBot="1" x14ac:dyDescent="0.25">
      <c r="B72" s="675" t="s">
        <v>136</v>
      </c>
      <c r="C72" s="617">
        <v>7</v>
      </c>
      <c r="D72" s="595"/>
      <c r="E72" s="596"/>
      <c r="F72" s="597"/>
      <c r="G72" s="165">
        <v>7</v>
      </c>
      <c r="H72" s="586"/>
      <c r="I72" s="634"/>
      <c r="J72" s="599"/>
      <c r="K72" s="616"/>
      <c r="L72" s="600"/>
      <c r="M72" s="609"/>
      <c r="N72" s="610"/>
      <c r="O72" s="611"/>
      <c r="P72" s="603"/>
      <c r="Q72" s="599"/>
      <c r="R72" s="600"/>
      <c r="S72" s="601"/>
      <c r="T72" s="604"/>
      <c r="U72" s="604"/>
      <c r="V72" s="599"/>
      <c r="W72" s="599"/>
      <c r="X72" s="600"/>
      <c r="Y72" s="601"/>
      <c r="Z72" s="607"/>
      <c r="AA72" s="608"/>
      <c r="AB72" s="599"/>
      <c r="AC72" s="599"/>
      <c r="AD72" s="600"/>
      <c r="AE72" s="609"/>
      <c r="AF72" s="607"/>
      <c r="AG72" s="608"/>
      <c r="AH72" s="599"/>
      <c r="AI72" s="599"/>
      <c r="AJ72" s="600"/>
      <c r="AK72" s="609"/>
    </row>
    <row r="73" spans="2:37" s="579" customFormat="1" ht="11.25" customHeight="1" thickBot="1" x14ac:dyDescent="0.25">
      <c r="B73" s="1161" t="s">
        <v>126</v>
      </c>
      <c r="C73" s="1162"/>
      <c r="D73" s="618"/>
      <c r="E73" s="619"/>
      <c r="F73" s="620"/>
      <c r="G73" s="545">
        <v>8</v>
      </c>
      <c r="H73" s="586"/>
      <c r="I73" s="635"/>
      <c r="J73" s="621"/>
      <c r="K73" s="622"/>
      <c r="L73" s="623"/>
      <c r="M73" s="624"/>
      <c r="N73" s="602"/>
      <c r="O73" s="600"/>
      <c r="P73" s="603"/>
      <c r="Q73" s="599"/>
      <c r="R73" s="600"/>
      <c r="S73" s="601"/>
      <c r="T73" s="113">
        <v>0.67361111111111116</v>
      </c>
      <c r="U73" s="113">
        <v>0.73611111111111116</v>
      </c>
      <c r="V73" s="69" t="s">
        <v>676</v>
      </c>
      <c r="W73" s="69" t="s">
        <v>47</v>
      </c>
      <c r="X73" s="70" t="s">
        <v>33</v>
      </c>
      <c r="Y73" s="71" t="s">
        <v>769</v>
      </c>
      <c r="Z73" s="113">
        <v>0.67361111111111116</v>
      </c>
      <c r="AA73" s="113">
        <v>0.73611111111111116</v>
      </c>
      <c r="AB73" s="69" t="s">
        <v>925</v>
      </c>
      <c r="AC73" s="162" t="s">
        <v>921</v>
      </c>
      <c r="AD73" s="70" t="s">
        <v>33</v>
      </c>
      <c r="AE73" s="71" t="s">
        <v>769</v>
      </c>
      <c r="AF73" s="607"/>
      <c r="AG73" s="608"/>
      <c r="AH73" s="599"/>
      <c r="AI73" s="599"/>
      <c r="AJ73" s="600"/>
      <c r="AK73" s="609"/>
    </row>
    <row r="74" spans="2:37" s="579" customFormat="1" ht="15" customHeight="1" thickBot="1" x14ac:dyDescent="0.25">
      <c r="B74" s="1163">
        <f>B70/(C72*C69)</f>
        <v>0.25714285714285712</v>
      </c>
      <c r="C74" s="1164"/>
      <c r="D74" s="1165" t="s">
        <v>131</v>
      </c>
      <c r="E74" s="1166"/>
      <c r="F74" s="700"/>
      <c r="G74" s="551" t="s">
        <v>132</v>
      </c>
      <c r="H74" s="626"/>
      <c r="I74" s="627">
        <f>S74+Y74+AE74+AK74</f>
        <v>20</v>
      </c>
      <c r="J74" s="495" t="s">
        <v>4</v>
      </c>
      <c r="K74" s="625">
        <f>COUNTA(K66:K73)-1</f>
        <v>1</v>
      </c>
      <c r="L74" s="496" t="s">
        <v>132</v>
      </c>
      <c r="M74" s="628">
        <f>$C$72-K74</f>
        <v>6</v>
      </c>
      <c r="N74" s="625"/>
      <c r="O74" s="625"/>
      <c r="P74" s="492" t="s">
        <v>4</v>
      </c>
      <c r="Q74" s="625">
        <f>COUNTA(Q66:Q73)</f>
        <v>2</v>
      </c>
      <c r="R74" s="496" t="s">
        <v>132</v>
      </c>
      <c r="S74" s="628">
        <f>$C$72-Q74</f>
        <v>5</v>
      </c>
      <c r="T74" s="625"/>
      <c r="U74" s="625"/>
      <c r="V74" s="492" t="s">
        <v>4</v>
      </c>
      <c r="W74" s="625">
        <f>COUNTA(W66:W73)</f>
        <v>3</v>
      </c>
      <c r="X74" s="496" t="s">
        <v>132</v>
      </c>
      <c r="Y74" s="628">
        <f>$C$72-W74</f>
        <v>4</v>
      </c>
      <c r="Z74" s="625"/>
      <c r="AA74" s="625"/>
      <c r="AB74" s="492" t="s">
        <v>4</v>
      </c>
      <c r="AC74" s="625">
        <f>COUNTA(AC66:AC73)</f>
        <v>2</v>
      </c>
      <c r="AD74" s="496" t="s">
        <v>132</v>
      </c>
      <c r="AE74" s="628">
        <f>$C$72-AC74</f>
        <v>5</v>
      </c>
      <c r="AF74" s="625"/>
      <c r="AG74" s="625"/>
      <c r="AH74" s="492" t="s">
        <v>4</v>
      </c>
      <c r="AI74" s="625">
        <f>COUNTA(AI66:AI73)</f>
        <v>1</v>
      </c>
      <c r="AJ74" s="496" t="s">
        <v>132</v>
      </c>
      <c r="AK74" s="628">
        <f>$C$72-AI74</f>
        <v>6</v>
      </c>
    </row>
  </sheetData>
  <mergeCells count="128">
    <mergeCell ref="AJ2:AK3"/>
    <mergeCell ref="AL2:AL3"/>
    <mergeCell ref="B5:B10"/>
    <mergeCell ref="C5:C6"/>
    <mergeCell ref="D5:D6"/>
    <mergeCell ref="E5:E6"/>
    <mergeCell ref="F5:F6"/>
    <mergeCell ref="G5:G6"/>
    <mergeCell ref="H5:H6"/>
    <mergeCell ref="B2:D3"/>
    <mergeCell ref="E2:K3"/>
    <mergeCell ref="M2:N3"/>
    <mergeCell ref="O2:O3"/>
    <mergeCell ref="P2:Q3"/>
    <mergeCell ref="R2:S3"/>
    <mergeCell ref="I5:I6"/>
    <mergeCell ref="J5:J6"/>
    <mergeCell ref="K5:K8"/>
    <mergeCell ref="L5:L8"/>
    <mergeCell ref="O5:P5"/>
    <mergeCell ref="V5:X5"/>
    <mergeCell ref="O7:P7"/>
    <mergeCell ref="V7:W7"/>
    <mergeCell ref="AI2:AI3"/>
    <mergeCell ref="Y7:Z7"/>
    <mergeCell ref="AD7:AD8"/>
    <mergeCell ref="AE7:AE8"/>
    <mergeCell ref="AL7:AL8"/>
    <mergeCell ref="O8:P8"/>
    <mergeCell ref="V8:W8"/>
    <mergeCell ref="Y8:Z8"/>
    <mergeCell ref="AD5:AD6"/>
    <mergeCell ref="AE5:AE6"/>
    <mergeCell ref="AL5:AL6"/>
    <mergeCell ref="O6:P6"/>
    <mergeCell ref="V6:W6"/>
    <mergeCell ref="Y6:Z6"/>
    <mergeCell ref="AL9:AL10"/>
    <mergeCell ref="O10:P10"/>
    <mergeCell ref="V10:W10"/>
    <mergeCell ref="B12:B13"/>
    <mergeCell ref="C12:C13"/>
    <mergeCell ref="D12:F13"/>
    <mergeCell ref="H12:M12"/>
    <mergeCell ref="N12:S12"/>
    <mergeCell ref="T12:Y12"/>
    <mergeCell ref="Z12:AE12"/>
    <mergeCell ref="L9:L10"/>
    <mergeCell ref="O9:P9"/>
    <mergeCell ref="V9:W9"/>
    <mergeCell ref="Y9:Z9"/>
    <mergeCell ref="AD9:AD10"/>
    <mergeCell ref="AE9:AE10"/>
    <mergeCell ref="AF12:AK12"/>
    <mergeCell ref="AL12:AN12"/>
    <mergeCell ref="B15:B17"/>
    <mergeCell ref="C15:C17"/>
    <mergeCell ref="D15:F15"/>
    <mergeCell ref="B19:B20"/>
    <mergeCell ref="C19:C20"/>
    <mergeCell ref="D19:F19"/>
    <mergeCell ref="D20:F20"/>
    <mergeCell ref="B29:B30"/>
    <mergeCell ref="C29:C30"/>
    <mergeCell ref="D29:F29"/>
    <mergeCell ref="D30:F30"/>
    <mergeCell ref="D31:F31"/>
    <mergeCell ref="B32:C32"/>
    <mergeCell ref="D32:F32"/>
    <mergeCell ref="D21:F21"/>
    <mergeCell ref="B22:C22"/>
    <mergeCell ref="D22:F22"/>
    <mergeCell ref="B23:C23"/>
    <mergeCell ref="D23:E23"/>
    <mergeCell ref="B25:B27"/>
    <mergeCell ref="C25:C27"/>
    <mergeCell ref="D25:F25"/>
    <mergeCell ref="B33:C33"/>
    <mergeCell ref="D33:E33"/>
    <mergeCell ref="B35:B37"/>
    <mergeCell ref="C35:C37"/>
    <mergeCell ref="D35:F35"/>
    <mergeCell ref="B39:B40"/>
    <mergeCell ref="C39:C40"/>
    <mergeCell ref="D39:F39"/>
    <mergeCell ref="D40:F40"/>
    <mergeCell ref="B49:B50"/>
    <mergeCell ref="C49:C50"/>
    <mergeCell ref="D49:F49"/>
    <mergeCell ref="D50:F50"/>
    <mergeCell ref="D51:F51"/>
    <mergeCell ref="B52:C52"/>
    <mergeCell ref="D52:F52"/>
    <mergeCell ref="D41:F41"/>
    <mergeCell ref="B42:C42"/>
    <mergeCell ref="D42:F42"/>
    <mergeCell ref="B43:C43"/>
    <mergeCell ref="D43:E43"/>
    <mergeCell ref="B45:B47"/>
    <mergeCell ref="C45:C47"/>
    <mergeCell ref="D45:F45"/>
    <mergeCell ref="B53:C53"/>
    <mergeCell ref="D53:E53"/>
    <mergeCell ref="B55:B57"/>
    <mergeCell ref="C55:C57"/>
    <mergeCell ref="D55:F55"/>
    <mergeCell ref="B59:B60"/>
    <mergeCell ref="C59:C60"/>
    <mergeCell ref="D59:F59"/>
    <mergeCell ref="D60:F60"/>
    <mergeCell ref="AF65:AK65"/>
    <mergeCell ref="B66:B68"/>
    <mergeCell ref="C66:C68"/>
    <mergeCell ref="D61:F61"/>
    <mergeCell ref="B62:C62"/>
    <mergeCell ref="D62:F62"/>
    <mergeCell ref="B63:C63"/>
    <mergeCell ref="D63:E63"/>
    <mergeCell ref="D65:F65"/>
    <mergeCell ref="B70:B71"/>
    <mergeCell ref="C70:C71"/>
    <mergeCell ref="B73:C73"/>
    <mergeCell ref="B74:C74"/>
    <mergeCell ref="D74:E74"/>
    <mergeCell ref="H65:M65"/>
    <mergeCell ref="N65:S65"/>
    <mergeCell ref="T65:Y65"/>
    <mergeCell ref="Z65:AE65"/>
  </mergeCells>
  <phoneticPr fontId="6"/>
  <conditionalFormatting sqref="AE9 AJ6:AJ10">
    <cfRule type="cellIs" dxfId="7788" priority="1268" stopIfTrue="1" operator="equal">
      <formula>5</formula>
    </cfRule>
    <cfRule type="cellIs" dxfId="7787" priority="1269" stopIfTrue="1" operator="equal">
      <formula>6</formula>
    </cfRule>
    <cfRule type="cellIs" dxfId="7786" priority="1270" stopIfTrue="1" operator="equal">
      <formula>7</formula>
    </cfRule>
  </conditionalFormatting>
  <conditionalFormatting sqref="Q6:Q10">
    <cfRule type="cellIs" dxfId="7785" priority="1265" stopIfTrue="1" operator="equal">
      <formula>5</formula>
    </cfRule>
    <cfRule type="cellIs" dxfId="7784" priority="1266" stopIfTrue="1" operator="equal">
      <formula>6</formula>
    </cfRule>
    <cfRule type="cellIs" dxfId="7783" priority="1267" stopIfTrue="1" operator="equal">
      <formula>7</formula>
    </cfRule>
  </conditionalFormatting>
  <conditionalFormatting sqref="R6:R10">
    <cfRule type="cellIs" dxfId="7782" priority="1262" stopIfTrue="1" operator="equal">
      <formula>5</formula>
    </cfRule>
    <cfRule type="cellIs" dxfId="7781" priority="1263" stopIfTrue="1" operator="equal">
      <formula>6</formula>
    </cfRule>
    <cfRule type="cellIs" dxfId="7780" priority="1264" stopIfTrue="1" operator="equal">
      <formula>7</formula>
    </cfRule>
  </conditionalFormatting>
  <conditionalFormatting sqref="AA7:AA9">
    <cfRule type="cellIs" dxfId="7779" priority="1259" stopIfTrue="1" operator="equal">
      <formula>5</formula>
    </cfRule>
    <cfRule type="cellIs" dxfId="7778" priority="1260" stopIfTrue="1" operator="equal">
      <formula>6</formula>
    </cfRule>
    <cfRule type="cellIs" dxfId="7777" priority="1261" stopIfTrue="1" operator="equal">
      <formula>7</formula>
    </cfRule>
  </conditionalFormatting>
  <conditionalFormatting sqref="R55 X55 AJ55:AJ56 AD55">
    <cfRule type="cellIs" dxfId="7776" priority="1192" stopIfTrue="1" operator="equal">
      <formula>"休講"</formula>
    </cfRule>
    <cfRule type="cellIs" dxfId="7775" priority="1193" stopIfTrue="1" operator="equal">
      <formula>"追加"</formula>
    </cfRule>
    <cfRule type="cellIs" dxfId="7774" priority="1194" stopIfTrue="1" operator="equal">
      <formula>"振替"</formula>
    </cfRule>
  </conditionalFormatting>
  <conditionalFormatting sqref="S55 AE55 Y55 AK55:AK56">
    <cfRule type="cellIs" dxfId="7773" priority="1195" stopIfTrue="1" operator="equal">
      <formula>"未定"</formula>
    </cfRule>
  </conditionalFormatting>
  <conditionalFormatting sqref="AK57">
    <cfRule type="cellIs" dxfId="7772" priority="1191" stopIfTrue="1" operator="equal">
      <formula>"未定"</formula>
    </cfRule>
  </conditionalFormatting>
  <conditionalFormatting sqref="AJ57">
    <cfRule type="cellIs" dxfId="7771" priority="1188" stopIfTrue="1" operator="equal">
      <formula>"休講"</formula>
    </cfRule>
    <cfRule type="cellIs" dxfId="7770" priority="1189" stopIfTrue="1" operator="equal">
      <formula>"追加"</formula>
    </cfRule>
    <cfRule type="cellIs" dxfId="7769" priority="1190" stopIfTrue="1" operator="equal">
      <formula>"振替"</formula>
    </cfRule>
  </conditionalFormatting>
  <conditionalFormatting sqref="T31:U32">
    <cfRule type="cellIs" dxfId="7768" priority="1120" stopIfTrue="1" operator="equal">
      <formula>"未定"</formula>
    </cfRule>
  </conditionalFormatting>
  <conditionalFormatting sqref="Z56:AA56">
    <cfRule type="cellIs" dxfId="7767" priority="1175" stopIfTrue="1" operator="equal">
      <formula>"未定"</formula>
    </cfRule>
  </conditionalFormatting>
  <conditionalFormatting sqref="AF26:AG26">
    <cfRule type="cellIs" dxfId="7766" priority="1167" stopIfTrue="1" operator="equal">
      <formula>"未定"</formula>
    </cfRule>
  </conditionalFormatting>
  <conditionalFormatting sqref="Z26:AA26">
    <cfRule type="cellIs" dxfId="7765" priority="979" stopIfTrue="1" operator="equal">
      <formula>"未定"</formula>
    </cfRule>
  </conditionalFormatting>
  <conditionalFormatting sqref="T27:U27">
    <cfRule type="cellIs" dxfId="7764" priority="996" stopIfTrue="1" operator="equal">
      <formula>"未定"</formula>
    </cfRule>
  </conditionalFormatting>
  <conditionalFormatting sqref="Y47">
    <cfRule type="cellIs" dxfId="7763" priority="1109" stopIfTrue="1" operator="equal">
      <formula>"未定"</formula>
    </cfRule>
  </conditionalFormatting>
  <conditionalFormatting sqref="AJ30">
    <cfRule type="cellIs" dxfId="7762" priority="1110" stopIfTrue="1" operator="equal">
      <formula>"休講"</formula>
    </cfRule>
    <cfRule type="cellIs" dxfId="7761" priority="1111" stopIfTrue="1" operator="equal">
      <formula>"追加"</formula>
    </cfRule>
    <cfRule type="cellIs" dxfId="7760" priority="1112" stopIfTrue="1" operator="equal">
      <formula>"振替"</formula>
    </cfRule>
  </conditionalFormatting>
  <conditionalFormatting sqref="Y17">
    <cfRule type="cellIs" dxfId="7759" priority="1012" stopIfTrue="1" operator="equal">
      <formula>"未定"</formula>
    </cfRule>
  </conditionalFormatting>
  <conditionalFormatting sqref="L18:L20 AJ28 L28:L32 R31:R32 AD30:AD32 AD38 L38 R38 AJ38 L40:L42 L47">
    <cfRule type="cellIs" dxfId="7758" priority="1250" stopIfTrue="1" operator="equal">
      <formula>"休講"</formula>
    </cfRule>
    <cfRule type="cellIs" dxfId="7757" priority="1251" stopIfTrue="1" operator="equal">
      <formula>"追加"</formula>
    </cfRule>
    <cfRule type="cellIs" dxfId="7756" priority="1252" stopIfTrue="1" operator="equal">
      <formula>"振替"</formula>
    </cfRule>
  </conditionalFormatting>
  <conditionalFormatting sqref="AD27">
    <cfRule type="cellIs" dxfId="7755" priority="1225" stopIfTrue="1" operator="equal">
      <formula>"休講"</formula>
    </cfRule>
    <cfRule type="cellIs" dxfId="7754" priority="1226" stopIfTrue="1" operator="equal">
      <formula>"追加"</formula>
    </cfRule>
    <cfRule type="cellIs" dxfId="7753" priority="1227" stopIfTrue="1" operator="equal">
      <formula>"振替"</formula>
    </cfRule>
  </conditionalFormatting>
  <conditionalFormatting sqref="AK27">
    <cfRule type="cellIs" dxfId="7752" priority="1224" stopIfTrue="1" operator="equal">
      <formula>"未定"</formula>
    </cfRule>
  </conditionalFormatting>
  <conditionalFormatting sqref="AJ27">
    <cfRule type="cellIs" dxfId="7751" priority="1220" stopIfTrue="1" operator="equal">
      <formula>"休講"</formula>
    </cfRule>
    <cfRule type="cellIs" dxfId="7750" priority="1221" stopIfTrue="1" operator="equal">
      <formula>"追加"</formula>
    </cfRule>
    <cfRule type="cellIs" dxfId="7749" priority="1222" stopIfTrue="1" operator="equal">
      <formula>"振替"</formula>
    </cfRule>
  </conditionalFormatting>
  <conditionalFormatting sqref="AK27">
    <cfRule type="cellIs" dxfId="7748" priority="1223" stopIfTrue="1" operator="equal">
      <formula>"未定"</formula>
    </cfRule>
  </conditionalFormatting>
  <conditionalFormatting sqref="M26">
    <cfRule type="cellIs" dxfId="7747" priority="1207" stopIfTrue="1" operator="equal">
      <formula>"未定"</formula>
    </cfRule>
  </conditionalFormatting>
  <conditionalFormatting sqref="Y46">
    <cfRule type="cellIs" dxfId="7746" priority="1187" stopIfTrue="1" operator="equal">
      <formula>"未定"</formula>
    </cfRule>
  </conditionalFormatting>
  <conditionalFormatting sqref="AF27:AG27">
    <cfRule type="cellIs" dxfId="7745" priority="1168" stopIfTrue="1" operator="equal">
      <formula>"未定"</formula>
    </cfRule>
  </conditionalFormatting>
  <conditionalFormatting sqref="X47">
    <cfRule type="cellIs" dxfId="7744" priority="1106" stopIfTrue="1" operator="equal">
      <formula>"休講"</formula>
    </cfRule>
    <cfRule type="cellIs" dxfId="7743" priority="1107" stopIfTrue="1" operator="equal">
      <formula>"追加"</formula>
    </cfRule>
    <cfRule type="cellIs" dxfId="7742" priority="1108" stopIfTrue="1" operator="equal">
      <formula>"振替"</formula>
    </cfRule>
  </conditionalFormatting>
  <conditionalFormatting sqref="AK47">
    <cfRule type="cellIs" dxfId="7741" priority="1105" stopIfTrue="1" operator="equal">
      <formula>"未定"</formula>
    </cfRule>
  </conditionalFormatting>
  <conditionalFormatting sqref="AJ16">
    <cfRule type="cellIs" dxfId="7740" priority="1066" stopIfTrue="1" operator="equal">
      <formula>"休講"</formula>
    </cfRule>
    <cfRule type="cellIs" dxfId="7739" priority="1067" stopIfTrue="1" operator="equal">
      <formula>"追加"</formula>
    </cfRule>
    <cfRule type="cellIs" dxfId="7738" priority="1068" stopIfTrue="1" operator="equal">
      <formula>"振替"</formula>
    </cfRule>
  </conditionalFormatting>
  <conditionalFormatting sqref="AF16:AG16">
    <cfRule type="cellIs" dxfId="7737" priority="1053" stopIfTrue="1" operator="equal">
      <formula>"未定"</formula>
    </cfRule>
  </conditionalFormatting>
  <conditionalFormatting sqref="R16">
    <cfRule type="cellIs" dxfId="7736" priority="1045" stopIfTrue="1" operator="equal">
      <formula>"休講"</formula>
    </cfRule>
    <cfRule type="cellIs" dxfId="7735" priority="1046" stopIfTrue="1" operator="equal">
      <formula>"追加"</formula>
    </cfRule>
    <cfRule type="cellIs" dxfId="7734" priority="1047" stopIfTrue="1" operator="equal">
      <formula>"振替"</formula>
    </cfRule>
  </conditionalFormatting>
  <conditionalFormatting sqref="S16">
    <cfRule type="cellIs" dxfId="7733" priority="1048" stopIfTrue="1" operator="equal">
      <formula>"未定"</formula>
    </cfRule>
  </conditionalFormatting>
  <conditionalFormatting sqref="AD16">
    <cfRule type="cellIs" dxfId="7732" priority="1041" stopIfTrue="1" operator="equal">
      <formula>"休講"</formula>
    </cfRule>
    <cfRule type="cellIs" dxfId="7731" priority="1042" stopIfTrue="1" operator="equal">
      <formula>"追加"</formula>
    </cfRule>
    <cfRule type="cellIs" dxfId="7730" priority="1043" stopIfTrue="1" operator="equal">
      <formula>"振替"</formula>
    </cfRule>
  </conditionalFormatting>
  <conditionalFormatting sqref="N16:O16">
    <cfRule type="cellIs" dxfId="7729" priority="1044" stopIfTrue="1" operator="equal">
      <formula>"未定"</formula>
    </cfRule>
  </conditionalFormatting>
  <conditionalFormatting sqref="AE16">
    <cfRule type="cellIs" dxfId="7728" priority="1040" stopIfTrue="1" operator="equal">
      <formula>"未定"</formula>
    </cfRule>
  </conditionalFormatting>
  <conditionalFormatting sqref="L21">
    <cfRule type="cellIs" dxfId="7727" priority="1037" stopIfTrue="1" operator="equal">
      <formula>"休講"</formula>
    </cfRule>
    <cfRule type="cellIs" dxfId="7726" priority="1038" stopIfTrue="1" operator="equal">
      <formula>"追加"</formula>
    </cfRule>
    <cfRule type="cellIs" dxfId="7725" priority="1039" stopIfTrue="1" operator="equal">
      <formula>"振替"</formula>
    </cfRule>
  </conditionalFormatting>
  <conditionalFormatting sqref="AJ20">
    <cfRule type="cellIs" dxfId="7724" priority="1018" stopIfTrue="1" operator="equal">
      <formula>"休講"</formula>
    </cfRule>
    <cfRule type="cellIs" dxfId="7723" priority="1019" stopIfTrue="1" operator="equal">
      <formula>"追加"</formula>
    </cfRule>
    <cfRule type="cellIs" dxfId="7722" priority="1020" stopIfTrue="1" operator="equal">
      <formula>"振替"</formula>
    </cfRule>
  </conditionalFormatting>
  <conditionalFormatting sqref="M17">
    <cfRule type="cellIs" dxfId="7721" priority="1017" stopIfTrue="1" operator="equal">
      <formula>"未定"</formula>
    </cfRule>
  </conditionalFormatting>
  <conditionalFormatting sqref="X27">
    <cfRule type="cellIs" dxfId="7720" priority="997" stopIfTrue="1" operator="equal">
      <formula>"休講"</formula>
    </cfRule>
    <cfRule type="cellIs" dxfId="7719" priority="998" stopIfTrue="1" operator="equal">
      <formula>"追加"</formula>
    </cfRule>
    <cfRule type="cellIs" dxfId="7718" priority="999" stopIfTrue="1" operator="equal">
      <formula>"振替"</formula>
    </cfRule>
  </conditionalFormatting>
  <conditionalFormatting sqref="Y27">
    <cfRule type="cellIs" dxfId="7717" priority="1000" stopIfTrue="1" operator="equal">
      <formula>"未定"</formula>
    </cfRule>
  </conditionalFormatting>
  <conditionalFormatting sqref="Y29 AK29">
    <cfRule type="cellIs" dxfId="7716" priority="925" stopIfTrue="1" operator="equal">
      <formula>"未定"</formula>
    </cfRule>
  </conditionalFormatting>
  <conditionalFormatting sqref="Z26:AA26">
    <cfRule type="cellIs" dxfId="7715" priority="978" stopIfTrue="1" operator="equal">
      <formula>"未定"</formula>
    </cfRule>
  </conditionalFormatting>
  <conditionalFormatting sqref="M37">
    <cfRule type="cellIs" dxfId="7714" priority="977" stopIfTrue="1" operator="equal">
      <formula>"未定"</formula>
    </cfRule>
  </conditionalFormatting>
  <conditionalFormatting sqref="S18">
    <cfRule type="cellIs" dxfId="7713" priority="955" stopIfTrue="1" operator="equal">
      <formula>"未定"</formula>
    </cfRule>
  </conditionalFormatting>
  <conditionalFormatting sqref="AJ18">
    <cfRule type="cellIs" dxfId="7712" priority="957" stopIfTrue="1" operator="equal">
      <formula>"休講"</formula>
    </cfRule>
    <cfRule type="cellIs" dxfId="7711" priority="958" stopIfTrue="1" operator="equal">
      <formula>"追加"</formula>
    </cfRule>
    <cfRule type="cellIs" dxfId="7710" priority="959" stopIfTrue="1" operator="equal">
      <formula>"振替"</formula>
    </cfRule>
  </conditionalFormatting>
  <conditionalFormatting sqref="AK18">
    <cfRule type="cellIs" dxfId="7709" priority="960" stopIfTrue="1" operator="equal">
      <formula>"未定"</formula>
    </cfRule>
  </conditionalFormatting>
  <conditionalFormatting sqref="AF18:AG18">
    <cfRule type="cellIs" dxfId="7708" priority="956" stopIfTrue="1" operator="equal">
      <formula>"未定"</formula>
    </cfRule>
  </conditionalFormatting>
  <conditionalFormatting sqref="AE17">
    <cfRule type="cellIs" dxfId="7707" priority="944" stopIfTrue="1" operator="equal">
      <formula>"未定"</formula>
    </cfRule>
  </conditionalFormatting>
  <conditionalFormatting sqref="S25">
    <cfRule type="cellIs" dxfId="7706" priority="916" stopIfTrue="1" operator="equal">
      <formula>"未定"</formula>
    </cfRule>
  </conditionalFormatting>
  <conditionalFormatting sqref="X25">
    <cfRule type="cellIs" dxfId="7705" priority="907" stopIfTrue="1" operator="equal">
      <formula>"休講"</formula>
    </cfRule>
    <cfRule type="cellIs" dxfId="7704" priority="908" stopIfTrue="1" operator="equal">
      <formula>"追加"</formula>
    </cfRule>
    <cfRule type="cellIs" dxfId="7703" priority="909" stopIfTrue="1" operator="equal">
      <formula>"振替"</formula>
    </cfRule>
  </conditionalFormatting>
  <conditionalFormatting sqref="Z56:AA56">
    <cfRule type="cellIs" dxfId="7702" priority="605" stopIfTrue="1" operator="equal">
      <formula>"未定"</formula>
    </cfRule>
  </conditionalFormatting>
  <conditionalFormatting sqref="AK66:AK67 S66:U67 AE66:AE67 Y66:Y67 AE71:AE72 S69 AK71:AK73 Y72:Y73 S72:U73">
    <cfRule type="cellIs" dxfId="7701" priority="564" stopIfTrue="1" operator="equal">
      <formula>"未定"</formula>
    </cfRule>
  </conditionalFormatting>
  <conditionalFormatting sqref="X70">
    <cfRule type="cellIs" dxfId="7700" priority="550" stopIfTrue="1" operator="equal">
      <formula>"休講"</formula>
    </cfRule>
    <cfRule type="cellIs" dxfId="7699" priority="551" stopIfTrue="1" operator="equal">
      <formula>"追加"</formula>
    </cfRule>
    <cfRule type="cellIs" dxfId="7698" priority="552" stopIfTrue="1" operator="equal">
      <formula>"振替"</formula>
    </cfRule>
  </conditionalFormatting>
  <conditionalFormatting sqref="Y70">
    <cfRule type="cellIs" dxfId="7697" priority="549" stopIfTrue="1" operator="equal">
      <formula>"未定"</formula>
    </cfRule>
  </conditionalFormatting>
  <conditionalFormatting sqref="R70">
    <cfRule type="cellIs" dxfId="7696" priority="545" stopIfTrue="1" operator="equal">
      <formula>"休講"</formula>
    </cfRule>
    <cfRule type="cellIs" dxfId="7695" priority="546" stopIfTrue="1" operator="equal">
      <formula>"追加"</formula>
    </cfRule>
    <cfRule type="cellIs" dxfId="7694" priority="547" stopIfTrue="1" operator="equal">
      <formula>"振替"</formula>
    </cfRule>
  </conditionalFormatting>
  <conditionalFormatting sqref="S70:U70">
    <cfRule type="cellIs" dxfId="7693" priority="548" stopIfTrue="1" operator="equal">
      <formula>"未定"</formula>
    </cfRule>
  </conditionalFormatting>
  <conditionalFormatting sqref="Z66:AA67 Z71:AA72">
    <cfRule type="cellIs" dxfId="7692" priority="536" stopIfTrue="1" operator="equal">
      <formula>"未定"</formula>
    </cfRule>
  </conditionalFormatting>
  <conditionalFormatting sqref="AF68:AG68">
    <cfRule type="cellIs" dxfId="7691" priority="532" stopIfTrue="1" operator="equal">
      <formula>"未定"</formula>
    </cfRule>
  </conditionalFormatting>
  <conditionalFormatting sqref="AK69">
    <cfRule type="cellIs" dxfId="7690" priority="531" stopIfTrue="1" operator="equal">
      <formula>"未定"</formula>
    </cfRule>
  </conditionalFormatting>
  <conditionalFormatting sqref="AD68">
    <cfRule type="cellIs" dxfId="7689" priority="511" stopIfTrue="1" operator="equal">
      <formula>"休講"</formula>
    </cfRule>
    <cfRule type="cellIs" dxfId="7688" priority="512" stopIfTrue="1" operator="equal">
      <formula>"追加"</formula>
    </cfRule>
    <cfRule type="cellIs" dxfId="7687" priority="513" stopIfTrue="1" operator="equal">
      <formula>"振替"</formula>
    </cfRule>
  </conditionalFormatting>
  <conditionalFormatting sqref="Y71">
    <cfRule type="cellIs" dxfId="7686" priority="514" stopIfTrue="1" operator="equal">
      <formula>"未定"</formula>
    </cfRule>
  </conditionalFormatting>
  <conditionalFormatting sqref="T71:U71">
    <cfRule type="cellIs" dxfId="7685" priority="509" stopIfTrue="1" operator="equal">
      <formula>"未定"</formula>
    </cfRule>
  </conditionalFormatting>
  <conditionalFormatting sqref="M66:M68 M18:M22 AK28 H28:I28 AF28:AG28 M28:M32 AE30:AG32 AK30:AK32 N31:O32 S31:S32 Z30:AA32 AE38 M38:O38 S38 AK38 AF35:AG38 M39:M42 M47">
    <cfRule type="cellIs" dxfId="7684" priority="1258" stopIfTrue="1" operator="equal">
      <formula>"未定"</formula>
    </cfRule>
  </conditionalFormatting>
  <conditionalFormatting sqref="AF26:AG26">
    <cfRule type="cellIs" dxfId="7683" priority="1166" stopIfTrue="1" operator="equal">
      <formula>"未定"</formula>
    </cfRule>
  </conditionalFormatting>
  <conditionalFormatting sqref="AK35:AK36">
    <cfRule type="cellIs" dxfId="7682" priority="1161" stopIfTrue="1" operator="equal">
      <formula>"未定"</formula>
    </cfRule>
  </conditionalFormatting>
  <conditionalFormatting sqref="R46">
    <cfRule type="cellIs" dxfId="7681" priority="1134" stopIfTrue="1" operator="equal">
      <formula>"休講"</formula>
    </cfRule>
    <cfRule type="cellIs" dxfId="7680" priority="1135" stopIfTrue="1" operator="equal">
      <formula>"追加"</formula>
    </cfRule>
    <cfRule type="cellIs" dxfId="7679" priority="1136" stopIfTrue="1" operator="equal">
      <formula>"振替"</formula>
    </cfRule>
  </conditionalFormatting>
  <conditionalFormatting sqref="S46">
    <cfRule type="cellIs" dxfId="7678" priority="1137" stopIfTrue="1" operator="equal">
      <formula>"未定"</formula>
    </cfRule>
  </conditionalFormatting>
  <conditionalFormatting sqref="X30">
    <cfRule type="cellIs" dxfId="7677" priority="1116" stopIfTrue="1" operator="equal">
      <formula>"休講"</formula>
    </cfRule>
    <cfRule type="cellIs" dxfId="7676" priority="1117" stopIfTrue="1" operator="equal">
      <formula>"追加"</formula>
    </cfRule>
    <cfRule type="cellIs" dxfId="7675" priority="1118" stopIfTrue="1" operator="equal">
      <formula>"振替"</formula>
    </cfRule>
  </conditionalFormatting>
  <conditionalFormatting sqref="Y30">
    <cfRule type="cellIs" dxfId="7674" priority="1119" stopIfTrue="1" operator="equal">
      <formula>"未定"</formula>
    </cfRule>
  </conditionalFormatting>
  <conditionalFormatting sqref="AF47:AG47">
    <cfRule type="cellIs" dxfId="7673" priority="1101" stopIfTrue="1" operator="equal">
      <formula>"未定"</formula>
    </cfRule>
  </conditionalFormatting>
  <conditionalFormatting sqref="M59:M62">
    <cfRule type="cellIs" dxfId="7672" priority="1089" stopIfTrue="1" operator="equal">
      <formula>"未定"</formula>
    </cfRule>
  </conditionalFormatting>
  <conditionalFormatting sqref="AF15:AG15 AF17:AG17 AF19:AG22">
    <cfRule type="cellIs" dxfId="7671" priority="1056" stopIfTrue="1" operator="equal">
      <formula>"未定"</formula>
    </cfRule>
  </conditionalFormatting>
  <conditionalFormatting sqref="AE46">
    <cfRule type="cellIs" dxfId="7670" priority="1081" stopIfTrue="1" operator="equal">
      <formula>"未定"</formula>
    </cfRule>
  </conditionalFormatting>
  <conditionalFormatting sqref="Y19">
    <cfRule type="cellIs" dxfId="7669" priority="1052" stopIfTrue="1" operator="equal">
      <formula>"未定"</formula>
    </cfRule>
  </conditionalFormatting>
  <conditionalFormatting sqref="H15:I15">
    <cfRule type="cellIs" dxfId="7668" priority="1036" stopIfTrue="1" operator="equal">
      <formula>"未定"</formula>
    </cfRule>
  </conditionalFormatting>
  <conditionalFormatting sqref="T20:U20">
    <cfRule type="cellIs" dxfId="7667" priority="1031" stopIfTrue="1" operator="equal">
      <formula>"未定"</formula>
    </cfRule>
  </conditionalFormatting>
  <conditionalFormatting sqref="N74:O74">
    <cfRule type="cellIs" dxfId="7666" priority="1253" stopIfTrue="1" operator="greaterThan">
      <formula>0</formula>
    </cfRule>
    <cfRule type="cellIs" dxfId="7665" priority="1254" stopIfTrue="1" operator="lessThan">
      <formula>0</formula>
    </cfRule>
  </conditionalFormatting>
  <conditionalFormatting sqref="L66:L68">
    <cfRule type="cellIs" dxfId="7664" priority="1255" stopIfTrue="1" operator="equal">
      <formula>"休講"</formula>
    </cfRule>
    <cfRule type="cellIs" dxfId="7663" priority="1256" stopIfTrue="1" operator="equal">
      <formula>"追加"</formula>
    </cfRule>
    <cfRule type="cellIs" dxfId="7662" priority="1257" stopIfTrue="1" operator="equal">
      <formula>"振替"</formula>
    </cfRule>
  </conditionalFormatting>
  <conditionalFormatting sqref="T74:U74">
    <cfRule type="cellIs" dxfId="7661" priority="1248" stopIfTrue="1" operator="greaterThan">
      <formula>0</formula>
    </cfRule>
    <cfRule type="cellIs" dxfId="7660" priority="1249" stopIfTrue="1" operator="lessThan">
      <formula>0</formula>
    </cfRule>
  </conditionalFormatting>
  <conditionalFormatting sqref="Z74:AA74">
    <cfRule type="cellIs" dxfId="7659" priority="1246" stopIfTrue="1" operator="greaterThan">
      <formula>0</formula>
    </cfRule>
    <cfRule type="cellIs" dxfId="7658" priority="1247" stopIfTrue="1" operator="lessThan">
      <formula>0</formula>
    </cfRule>
  </conditionalFormatting>
  <conditionalFormatting sqref="AF74:AG74">
    <cfRule type="cellIs" dxfId="7657" priority="1244" stopIfTrue="1" operator="greaterThan">
      <formula>0</formula>
    </cfRule>
    <cfRule type="cellIs" dxfId="7656" priority="1245" stopIfTrue="1" operator="lessThan">
      <formula>0</formula>
    </cfRule>
  </conditionalFormatting>
  <conditionalFormatting sqref="AF45:AG46">
    <cfRule type="cellIs" dxfId="7655" priority="1229" stopIfTrue="1" operator="equal">
      <formula>"未定"</formula>
    </cfRule>
  </conditionalFormatting>
  <conditionalFormatting sqref="AJ26">
    <cfRule type="cellIs" dxfId="7654" priority="1212" stopIfTrue="1" operator="equal">
      <formula>"休講"</formula>
    </cfRule>
    <cfRule type="cellIs" dxfId="7653" priority="1213" stopIfTrue="1" operator="equal">
      <formula>"追加"</formula>
    </cfRule>
    <cfRule type="cellIs" dxfId="7652" priority="1214" stopIfTrue="1" operator="equal">
      <formula>"振替"</formula>
    </cfRule>
  </conditionalFormatting>
  <conditionalFormatting sqref="AK26">
    <cfRule type="cellIs" dxfId="7651" priority="1215" stopIfTrue="1" operator="equal">
      <formula>"未定"</formula>
    </cfRule>
  </conditionalFormatting>
  <conditionalFormatting sqref="Y57">
    <cfRule type="cellIs" dxfId="7650" priority="1182" stopIfTrue="1" operator="equal">
      <formula>"未定"</formula>
    </cfRule>
  </conditionalFormatting>
  <conditionalFormatting sqref="X57">
    <cfRule type="cellIs" dxfId="7649" priority="1179" stopIfTrue="1" operator="equal">
      <formula>"休講"</formula>
    </cfRule>
    <cfRule type="cellIs" dxfId="7648" priority="1180" stopIfTrue="1" operator="equal">
      <formula>"追加"</formula>
    </cfRule>
    <cfRule type="cellIs" dxfId="7647" priority="1181" stopIfTrue="1" operator="equal">
      <formula>"振替"</formula>
    </cfRule>
  </conditionalFormatting>
  <conditionalFormatting sqref="Z27:AA27">
    <cfRule type="cellIs" dxfId="7646" priority="1172" stopIfTrue="1" operator="equal">
      <formula>"未定"</formula>
    </cfRule>
  </conditionalFormatting>
  <conditionalFormatting sqref="AF55:AG57 AF25:AG25">
    <cfRule type="cellIs" dxfId="7645" priority="1171" stopIfTrue="1" operator="equal">
      <formula>"未定"</formula>
    </cfRule>
  </conditionalFormatting>
  <conditionalFormatting sqref="L27">
    <cfRule type="cellIs" dxfId="7644" priority="1146" stopIfTrue="1" operator="equal">
      <formula>"休講"</formula>
    </cfRule>
    <cfRule type="cellIs" dxfId="7643" priority="1147" stopIfTrue="1" operator="equal">
      <formula>"追加"</formula>
    </cfRule>
    <cfRule type="cellIs" dxfId="7642" priority="1148" stopIfTrue="1" operator="equal">
      <formula>"振替"</formula>
    </cfRule>
  </conditionalFormatting>
  <conditionalFormatting sqref="M27">
    <cfRule type="cellIs" dxfId="7641" priority="1149" stopIfTrue="1" operator="equal">
      <formula>"未定"</formula>
    </cfRule>
  </conditionalFormatting>
  <conditionalFormatting sqref="AE57">
    <cfRule type="cellIs" dxfId="7640" priority="1141" stopIfTrue="1" operator="equal">
      <formula>"未定"</formula>
    </cfRule>
  </conditionalFormatting>
  <conditionalFormatting sqref="AE27">
    <cfRule type="cellIs" dxfId="7639" priority="1228" stopIfTrue="1" operator="equal">
      <formula>"未定"</formula>
    </cfRule>
  </conditionalFormatting>
  <conditionalFormatting sqref="L26">
    <cfRule type="cellIs" dxfId="7638" priority="1204" stopIfTrue="1" operator="equal">
      <formula>"休講"</formula>
    </cfRule>
    <cfRule type="cellIs" dxfId="7637" priority="1205" stopIfTrue="1" operator="equal">
      <formula>"追加"</formula>
    </cfRule>
    <cfRule type="cellIs" dxfId="7636" priority="1206" stopIfTrue="1" operator="equal">
      <formula>"振替"</formula>
    </cfRule>
  </conditionalFormatting>
  <conditionalFormatting sqref="AE45">
    <cfRule type="cellIs" dxfId="7635" priority="1199" stopIfTrue="1" operator="equal">
      <formula>"未定"</formula>
    </cfRule>
  </conditionalFormatting>
  <conditionalFormatting sqref="X46">
    <cfRule type="cellIs" dxfId="7634" priority="1184" stopIfTrue="1" operator="equal">
      <formula>"休講"</formula>
    </cfRule>
    <cfRule type="cellIs" dxfId="7633" priority="1185" stopIfTrue="1" operator="equal">
      <formula>"追加"</formula>
    </cfRule>
    <cfRule type="cellIs" dxfId="7632" priority="1186" stopIfTrue="1" operator="equal">
      <formula>"振替"</formula>
    </cfRule>
  </conditionalFormatting>
  <conditionalFormatting sqref="AK63 AE33 AK33 AK43 AK53 M43:O43 S43 Y43 AE43 M53:O53 S53 Y53 AE53 M63:O63 S63 Y63 AE63 M33:O33 S33 Y33">
    <cfRule type="cellIs" dxfId="7631" priority="1238" stopIfTrue="1" operator="greaterThan">
      <formula>0</formula>
    </cfRule>
    <cfRule type="cellIs" dxfId="7630" priority="1239" stopIfTrue="1" operator="lessThan">
      <formula>0</formula>
    </cfRule>
  </conditionalFormatting>
  <conditionalFormatting sqref="L55 AJ25 L45 L57">
    <cfRule type="cellIs" dxfId="7629" priority="1240" stopIfTrue="1" operator="equal">
      <formula>"休講"</formula>
    </cfRule>
    <cfRule type="cellIs" dxfId="7628" priority="1241" stopIfTrue="1" operator="equal">
      <formula>"追加"</formula>
    </cfRule>
    <cfRule type="cellIs" dxfId="7627" priority="1242" stopIfTrue="1" operator="equal">
      <formula>"振替"</formula>
    </cfRule>
  </conditionalFormatting>
  <conditionalFormatting sqref="M45 M55 AK25 M57">
    <cfRule type="cellIs" dxfId="7626" priority="1243" stopIfTrue="1" operator="equal">
      <formula>"未定"</formula>
    </cfRule>
  </conditionalFormatting>
  <conditionalFormatting sqref="L36">
    <cfRule type="cellIs" dxfId="7625" priority="1230" stopIfTrue="1" operator="equal">
      <formula>"休講"</formula>
    </cfRule>
    <cfRule type="cellIs" dxfId="7624" priority="1231" stopIfTrue="1" operator="equal">
      <formula>"追加"</formula>
    </cfRule>
    <cfRule type="cellIs" dxfId="7623" priority="1232" stopIfTrue="1" operator="equal">
      <formula>"振替"</formula>
    </cfRule>
  </conditionalFormatting>
  <conditionalFormatting sqref="M36">
    <cfRule type="cellIs" dxfId="7622" priority="1233" stopIfTrue="1" operator="equal">
      <formula>"未定"</formula>
    </cfRule>
  </conditionalFormatting>
  <conditionalFormatting sqref="AJ26">
    <cfRule type="cellIs" dxfId="7621" priority="1216" stopIfTrue="1" operator="equal">
      <formula>"休講"</formula>
    </cfRule>
    <cfRule type="cellIs" dxfId="7620" priority="1217" stopIfTrue="1" operator="equal">
      <formula>"追加"</formula>
    </cfRule>
    <cfRule type="cellIs" dxfId="7619" priority="1218" stopIfTrue="1" operator="equal">
      <formula>"振替"</formula>
    </cfRule>
  </conditionalFormatting>
  <conditionalFormatting sqref="AK26">
    <cfRule type="cellIs" dxfId="7618" priority="1219" stopIfTrue="1" operator="equal">
      <formula>"未定"</formula>
    </cfRule>
  </conditionalFormatting>
  <conditionalFormatting sqref="L26">
    <cfRule type="cellIs" dxfId="7617" priority="1208" stopIfTrue="1" operator="equal">
      <formula>"休講"</formula>
    </cfRule>
    <cfRule type="cellIs" dxfId="7616" priority="1209" stopIfTrue="1" operator="equal">
      <formula>"追加"</formula>
    </cfRule>
    <cfRule type="cellIs" dxfId="7615" priority="1210" stopIfTrue="1" operator="equal">
      <formula>"振替"</formula>
    </cfRule>
  </conditionalFormatting>
  <conditionalFormatting sqref="M26">
    <cfRule type="cellIs" dxfId="7614" priority="1211" stopIfTrue="1" operator="equal">
      <formula>"未定"</formula>
    </cfRule>
  </conditionalFormatting>
  <conditionalFormatting sqref="AD45">
    <cfRule type="cellIs" dxfId="7613" priority="1196" stopIfTrue="1" operator="equal">
      <formula>"休講"</formula>
    </cfRule>
    <cfRule type="cellIs" dxfId="7612" priority="1197" stopIfTrue="1" operator="equal">
      <formula>"追加"</formula>
    </cfRule>
    <cfRule type="cellIs" dxfId="7611" priority="1198" stopIfTrue="1" operator="equal">
      <formula>"振替"</formula>
    </cfRule>
  </conditionalFormatting>
  <conditionalFormatting sqref="AD56">
    <cfRule type="cellIs" dxfId="7610" priority="1183" stopIfTrue="1" operator="equal">
      <formula>"未定"</formula>
    </cfRule>
  </conditionalFormatting>
  <conditionalFormatting sqref="T43:U43 T53:U53 T63:U63 T33:U33">
    <cfRule type="cellIs" dxfId="7609" priority="1176" stopIfTrue="1" operator="greaterThan">
      <formula>0</formula>
    </cfRule>
    <cfRule type="cellIs" dxfId="7608" priority="1177" stopIfTrue="1" operator="lessThan">
      <formula>0</formula>
    </cfRule>
  </conditionalFormatting>
  <conditionalFormatting sqref="AK37">
    <cfRule type="cellIs" dxfId="7607" priority="1157" stopIfTrue="1" operator="equal">
      <formula>"未定"</formula>
    </cfRule>
  </conditionalFormatting>
  <conditionalFormatting sqref="Z43:AA43 Z53:AA53 Z63:AA63 Z33:AA33">
    <cfRule type="cellIs" dxfId="7606" priority="1173" stopIfTrue="1" operator="greaterThan">
      <formula>0</formula>
    </cfRule>
    <cfRule type="cellIs" dxfId="7605" priority="1174" stopIfTrue="1" operator="lessThan">
      <formula>0</formula>
    </cfRule>
  </conditionalFormatting>
  <conditionalFormatting sqref="AK45:AK46">
    <cfRule type="cellIs" dxfId="7604" priority="1165" stopIfTrue="1" operator="equal">
      <formula>"未定"</formula>
    </cfRule>
  </conditionalFormatting>
  <conditionalFormatting sqref="AF43:AG43 AF53:AG53 AF63:AG63 AF33:AG33">
    <cfRule type="cellIs" dxfId="7603" priority="1169" stopIfTrue="1" operator="greaterThan">
      <formula>0</formula>
    </cfRule>
    <cfRule type="cellIs" dxfId="7602" priority="1170" stopIfTrue="1" operator="lessThan">
      <formula>0</formula>
    </cfRule>
  </conditionalFormatting>
  <conditionalFormatting sqref="AJ45:AJ46">
    <cfRule type="cellIs" dxfId="7601" priority="1162" stopIfTrue="1" operator="equal">
      <formula>"休講"</formula>
    </cfRule>
    <cfRule type="cellIs" dxfId="7600" priority="1163" stopIfTrue="1" operator="equal">
      <formula>"追加"</formula>
    </cfRule>
    <cfRule type="cellIs" dxfId="7599" priority="1164" stopIfTrue="1" operator="equal">
      <formula>"振替"</formula>
    </cfRule>
  </conditionalFormatting>
  <conditionalFormatting sqref="AJ37">
    <cfRule type="cellIs" dxfId="7598" priority="1154" stopIfTrue="1" operator="equal">
      <formula>"休講"</formula>
    </cfRule>
    <cfRule type="cellIs" dxfId="7597" priority="1155" stopIfTrue="1" operator="equal">
      <formula>"追加"</formula>
    </cfRule>
    <cfRule type="cellIs" dxfId="7596" priority="1156" stopIfTrue="1" operator="equal">
      <formula>"振替"</formula>
    </cfRule>
  </conditionalFormatting>
  <conditionalFormatting sqref="AJ35:AJ36">
    <cfRule type="cellIs" dxfId="7595" priority="1158" stopIfTrue="1" operator="equal">
      <formula>"休講"</formula>
    </cfRule>
    <cfRule type="cellIs" dxfId="7594" priority="1159" stopIfTrue="1" operator="equal">
      <formula>"追加"</formula>
    </cfRule>
    <cfRule type="cellIs" dxfId="7593" priority="1160" stopIfTrue="1" operator="equal">
      <formula>"振替"</formula>
    </cfRule>
  </conditionalFormatting>
  <conditionalFormatting sqref="L27">
    <cfRule type="cellIs" dxfId="7592" priority="1150" stopIfTrue="1" operator="equal">
      <formula>"休講"</formula>
    </cfRule>
    <cfRule type="cellIs" dxfId="7591" priority="1151" stopIfTrue="1" operator="equal">
      <formula>"追加"</formula>
    </cfRule>
    <cfRule type="cellIs" dxfId="7590" priority="1152" stopIfTrue="1" operator="equal">
      <formula>"振替"</formula>
    </cfRule>
  </conditionalFormatting>
  <conditionalFormatting sqref="M27">
    <cfRule type="cellIs" dxfId="7589" priority="1153" stopIfTrue="1" operator="equal">
      <formula>"未定"</formula>
    </cfRule>
  </conditionalFormatting>
  <conditionalFormatting sqref="Y56">
    <cfRule type="cellIs" dxfId="7588" priority="1145" stopIfTrue="1" operator="equal">
      <formula>"未定"</formula>
    </cfRule>
  </conditionalFormatting>
  <conditionalFormatting sqref="X56">
    <cfRule type="cellIs" dxfId="7587" priority="1142" stopIfTrue="1" operator="equal">
      <formula>"休講"</formula>
    </cfRule>
    <cfRule type="cellIs" dxfId="7586" priority="1143" stopIfTrue="1" operator="equal">
      <formula>"追加"</formula>
    </cfRule>
    <cfRule type="cellIs" dxfId="7585" priority="1144" stopIfTrue="1" operator="equal">
      <formula>"振替"</formula>
    </cfRule>
  </conditionalFormatting>
  <conditionalFormatting sqref="AD57">
    <cfRule type="cellIs" dxfId="7584" priority="1138" stopIfTrue="1" operator="equal">
      <formula>"休講"</formula>
    </cfRule>
    <cfRule type="cellIs" dxfId="7583" priority="1139" stopIfTrue="1" operator="equal">
      <formula>"追加"</formula>
    </cfRule>
    <cfRule type="cellIs" dxfId="7582" priority="1140" stopIfTrue="1" operator="equal">
      <formula>"振替"</formula>
    </cfRule>
  </conditionalFormatting>
  <conditionalFormatting sqref="X26">
    <cfRule type="cellIs" dxfId="7581" priority="1129" stopIfTrue="1" operator="equal">
      <formula>"休講"</formula>
    </cfRule>
    <cfRule type="cellIs" dxfId="7580" priority="1130" stopIfTrue="1" operator="equal">
      <formula>"追加"</formula>
    </cfRule>
    <cfRule type="cellIs" dxfId="7579" priority="1131" stopIfTrue="1" operator="equal">
      <formula>"振替"</formula>
    </cfRule>
  </conditionalFormatting>
  <conditionalFormatting sqref="Y26">
    <cfRule type="cellIs" dxfId="7578" priority="1132" stopIfTrue="1" operator="equal">
      <formula>"未定"</formula>
    </cfRule>
  </conditionalFormatting>
  <conditionalFormatting sqref="L40">
    <cfRule type="cellIs" dxfId="7577" priority="1126" stopIfTrue="1" operator="equal">
      <formula>"休講"</formula>
    </cfRule>
    <cfRule type="cellIs" dxfId="7576" priority="1127" stopIfTrue="1" operator="equal">
      <formula>"追加"</formula>
    </cfRule>
    <cfRule type="cellIs" dxfId="7575" priority="1128" stopIfTrue="1" operator="equal">
      <formula>"振替"</formula>
    </cfRule>
  </conditionalFormatting>
  <conditionalFormatting sqref="X31:X32">
    <cfRule type="cellIs" dxfId="7574" priority="1121" stopIfTrue="1" operator="equal">
      <formula>"休講"</formula>
    </cfRule>
    <cfRule type="cellIs" dxfId="7573" priority="1122" stopIfTrue="1" operator="equal">
      <formula>"追加"</formula>
    </cfRule>
    <cfRule type="cellIs" dxfId="7572" priority="1123" stopIfTrue="1" operator="equal">
      <formula>"振替"</formula>
    </cfRule>
  </conditionalFormatting>
  <conditionalFormatting sqref="Y31:Y32">
    <cfRule type="cellIs" dxfId="7571" priority="1124" stopIfTrue="1" operator="equal">
      <formula>"未定"</formula>
    </cfRule>
  </conditionalFormatting>
  <conditionalFormatting sqref="AJ31:AJ32">
    <cfRule type="cellIs" dxfId="7570" priority="1113" stopIfTrue="1" operator="equal">
      <formula>"休講"</formula>
    </cfRule>
    <cfRule type="cellIs" dxfId="7569" priority="1114" stopIfTrue="1" operator="equal">
      <formula>"追加"</formula>
    </cfRule>
    <cfRule type="cellIs" dxfId="7568" priority="1115" stopIfTrue="1" operator="equal">
      <formula>"振替"</formula>
    </cfRule>
  </conditionalFormatting>
  <conditionalFormatting sqref="M46">
    <cfRule type="cellIs" dxfId="7567" priority="1100" stopIfTrue="1" operator="equal">
      <formula>"未定"</formula>
    </cfRule>
  </conditionalFormatting>
  <conditionalFormatting sqref="AJ47">
    <cfRule type="cellIs" dxfId="7566" priority="1102" stopIfTrue="1" operator="equal">
      <formula>"休講"</formula>
    </cfRule>
    <cfRule type="cellIs" dxfId="7565" priority="1103" stopIfTrue="1" operator="equal">
      <formula>"追加"</formula>
    </cfRule>
    <cfRule type="cellIs" dxfId="7564" priority="1104" stopIfTrue="1" operator="equal">
      <formula>"振替"</formula>
    </cfRule>
  </conditionalFormatting>
  <conditionalFormatting sqref="L46">
    <cfRule type="cellIs" dxfId="7563" priority="1097" stopIfTrue="1" operator="equal">
      <formula>"休講"</formula>
    </cfRule>
    <cfRule type="cellIs" dxfId="7562" priority="1098" stopIfTrue="1" operator="equal">
      <formula>"追加"</formula>
    </cfRule>
    <cfRule type="cellIs" dxfId="7561" priority="1099" stopIfTrue="1" operator="equal">
      <formula>"振替"</formula>
    </cfRule>
  </conditionalFormatting>
  <conditionalFormatting sqref="L59:L62">
    <cfRule type="cellIs" dxfId="7560" priority="1086" stopIfTrue="1" operator="equal">
      <formula>"休講"</formula>
    </cfRule>
    <cfRule type="cellIs" dxfId="7559" priority="1087" stopIfTrue="1" operator="equal">
      <formula>"追加"</formula>
    </cfRule>
    <cfRule type="cellIs" dxfId="7558" priority="1088" stopIfTrue="1" operator="equal">
      <formula>"振替"</formula>
    </cfRule>
  </conditionalFormatting>
  <conditionalFormatting sqref="L59">
    <cfRule type="cellIs" dxfId="7557" priority="1083" stopIfTrue="1" operator="equal">
      <formula>"休講"</formula>
    </cfRule>
    <cfRule type="cellIs" dxfId="7556" priority="1084" stopIfTrue="1" operator="equal">
      <formula>"追加"</formula>
    </cfRule>
    <cfRule type="cellIs" dxfId="7555" priority="1085" stopIfTrue="1" operator="equal">
      <formula>"振替"</formula>
    </cfRule>
  </conditionalFormatting>
  <conditionalFormatting sqref="T56:U56">
    <cfRule type="cellIs" dxfId="7554" priority="1082" stopIfTrue="1" operator="equal">
      <formula>"未定"</formula>
    </cfRule>
  </conditionalFormatting>
  <conditionalFormatting sqref="X20">
    <cfRule type="cellIs" dxfId="7553" priority="1028" stopIfTrue="1" operator="equal">
      <formula>"休講"</formula>
    </cfRule>
    <cfRule type="cellIs" dxfId="7552" priority="1029" stopIfTrue="1" operator="equal">
      <formula>"追加"</formula>
    </cfRule>
    <cfRule type="cellIs" dxfId="7551" priority="1030" stopIfTrue="1" operator="equal">
      <formula>"振替"</formula>
    </cfRule>
  </conditionalFormatting>
  <conditionalFormatting sqref="Y20">
    <cfRule type="cellIs" dxfId="7550" priority="1027" stopIfTrue="1" operator="equal">
      <formula>"未定"</formula>
    </cfRule>
  </conditionalFormatting>
  <conditionalFormatting sqref="AD46">
    <cfRule type="cellIs" dxfId="7549" priority="1078" stopIfTrue="1" operator="equal">
      <formula>"休講"</formula>
    </cfRule>
    <cfRule type="cellIs" dxfId="7548" priority="1079" stopIfTrue="1" operator="equal">
      <formula>"追加"</formula>
    </cfRule>
    <cfRule type="cellIs" dxfId="7547" priority="1080" stopIfTrue="1" operator="equal">
      <formula>"振替"</formula>
    </cfRule>
  </conditionalFormatting>
  <conditionalFormatting sqref="M23:O23 S23 Y23 AE23 AK23">
    <cfRule type="cellIs" dxfId="7546" priority="1071" stopIfTrue="1" operator="greaterThan">
      <formula>0</formula>
    </cfRule>
    <cfRule type="cellIs" dxfId="7545" priority="1072" stopIfTrue="1" operator="lessThan">
      <formula>0</formula>
    </cfRule>
  </conditionalFormatting>
  <conditionalFormatting sqref="AD15 R15 AJ15 AJ17 X21:X22 L22">
    <cfRule type="cellIs" dxfId="7544" priority="1073" stopIfTrue="1" operator="equal">
      <formula>"休講"</formula>
    </cfRule>
    <cfRule type="cellIs" dxfId="7543" priority="1074" stopIfTrue="1" operator="equal">
      <formula>"追加"</formula>
    </cfRule>
    <cfRule type="cellIs" dxfId="7542" priority="1075" stopIfTrue="1" operator="equal">
      <formula>"振替"</formula>
    </cfRule>
  </conditionalFormatting>
  <conditionalFormatting sqref="S15 AK15 N15:O15 AE15 AK17 Y21:Y22 AK19:AK22">
    <cfRule type="cellIs" dxfId="7541" priority="1076" stopIfTrue="1" operator="equal">
      <formula>"未定"</formula>
    </cfRule>
  </conditionalFormatting>
  <conditionalFormatting sqref="AK16">
    <cfRule type="cellIs" dxfId="7540" priority="1069" stopIfTrue="1" operator="equal">
      <formula>"未定"</formula>
    </cfRule>
  </conditionalFormatting>
  <conditionalFormatting sqref="X16">
    <cfRule type="cellIs" dxfId="7539" priority="1063" stopIfTrue="1" operator="equal">
      <formula>"休講"</formula>
    </cfRule>
    <cfRule type="cellIs" dxfId="7538" priority="1064" stopIfTrue="1" operator="equal">
      <formula>"追加"</formula>
    </cfRule>
    <cfRule type="cellIs" dxfId="7537" priority="1065" stopIfTrue="1" operator="equal">
      <formula>"振替"</formula>
    </cfRule>
  </conditionalFormatting>
  <conditionalFormatting sqref="Y16">
    <cfRule type="cellIs" dxfId="7536" priority="1062" stopIfTrue="1" operator="equal">
      <formula>"未定"</formula>
    </cfRule>
  </conditionalFormatting>
  <conditionalFormatting sqref="T23:U23">
    <cfRule type="cellIs" dxfId="7535" priority="1059" stopIfTrue="1" operator="greaterThan">
      <formula>0</formula>
    </cfRule>
    <cfRule type="cellIs" dxfId="7534" priority="1060" stopIfTrue="1" operator="lessThan">
      <formula>0</formula>
    </cfRule>
  </conditionalFormatting>
  <conditionalFormatting sqref="T21:U22">
    <cfRule type="cellIs" dxfId="7533" priority="1061" stopIfTrue="1" operator="equal">
      <formula>"未定"</formula>
    </cfRule>
  </conditionalFormatting>
  <conditionalFormatting sqref="Z23:AA23">
    <cfRule type="cellIs" dxfId="7532" priority="1057" stopIfTrue="1" operator="greaterThan">
      <formula>0</formula>
    </cfRule>
    <cfRule type="cellIs" dxfId="7531" priority="1058" stopIfTrue="1" operator="lessThan">
      <formula>0</formula>
    </cfRule>
  </conditionalFormatting>
  <conditionalFormatting sqref="AF23:AG23">
    <cfRule type="cellIs" dxfId="7530" priority="1054" stopIfTrue="1" operator="greaterThan">
      <formula>0</formula>
    </cfRule>
    <cfRule type="cellIs" dxfId="7529" priority="1055" stopIfTrue="1" operator="lessThan">
      <formula>0</formula>
    </cfRule>
  </conditionalFormatting>
  <conditionalFormatting sqref="X19">
    <cfRule type="cellIs" dxfId="7528" priority="1049" stopIfTrue="1" operator="equal">
      <formula>"休講"</formula>
    </cfRule>
    <cfRule type="cellIs" dxfId="7527" priority="1050" stopIfTrue="1" operator="equal">
      <formula>"追加"</formula>
    </cfRule>
    <cfRule type="cellIs" dxfId="7526" priority="1051" stopIfTrue="1" operator="equal">
      <formula>"振替"</formula>
    </cfRule>
  </conditionalFormatting>
  <conditionalFormatting sqref="L15">
    <cfRule type="cellIs" dxfId="7525" priority="1032" stopIfTrue="1" operator="equal">
      <formula>"休講"</formula>
    </cfRule>
    <cfRule type="cellIs" dxfId="7524" priority="1033" stopIfTrue="1" operator="equal">
      <formula>"追加"</formula>
    </cfRule>
    <cfRule type="cellIs" dxfId="7523" priority="1034" stopIfTrue="1" operator="equal">
      <formula>"振替"</formula>
    </cfRule>
  </conditionalFormatting>
  <conditionalFormatting sqref="M15">
    <cfRule type="cellIs" dxfId="7522" priority="1035" stopIfTrue="1" operator="equal">
      <formula>"未定"</formula>
    </cfRule>
  </conditionalFormatting>
  <conditionalFormatting sqref="AJ21:AJ22">
    <cfRule type="cellIs" dxfId="7521" priority="1024" stopIfTrue="1" operator="equal">
      <formula>"休講"</formula>
    </cfRule>
    <cfRule type="cellIs" dxfId="7520" priority="1025" stopIfTrue="1" operator="equal">
      <formula>"追加"</formula>
    </cfRule>
    <cfRule type="cellIs" dxfId="7519" priority="1026" stopIfTrue="1" operator="equal">
      <formula>"振替"</formula>
    </cfRule>
  </conditionalFormatting>
  <conditionalFormatting sqref="L17">
    <cfRule type="cellIs" dxfId="7518" priority="1014" stopIfTrue="1" operator="equal">
      <formula>"休講"</formula>
    </cfRule>
    <cfRule type="cellIs" dxfId="7517" priority="1015" stopIfTrue="1" operator="equal">
      <formula>"追加"</formula>
    </cfRule>
    <cfRule type="cellIs" dxfId="7516" priority="1016" stopIfTrue="1" operator="equal">
      <formula>"振替"</formula>
    </cfRule>
  </conditionalFormatting>
  <conditionalFormatting sqref="AJ19">
    <cfRule type="cellIs" dxfId="7515" priority="1021" stopIfTrue="1" operator="equal">
      <formula>"休講"</formula>
    </cfRule>
    <cfRule type="cellIs" dxfId="7514" priority="1022" stopIfTrue="1" operator="equal">
      <formula>"追加"</formula>
    </cfRule>
    <cfRule type="cellIs" dxfId="7513" priority="1023" stopIfTrue="1" operator="equal">
      <formula>"振替"</formula>
    </cfRule>
  </conditionalFormatting>
  <conditionalFormatting sqref="H17:I17">
    <cfRule type="cellIs" dxfId="7512" priority="1013" stopIfTrue="1" operator="equal">
      <formula>"未定"</formula>
    </cfRule>
  </conditionalFormatting>
  <conditionalFormatting sqref="X17">
    <cfRule type="cellIs" dxfId="7511" priority="1009" stopIfTrue="1" operator="equal">
      <formula>"休講"</formula>
    </cfRule>
    <cfRule type="cellIs" dxfId="7510" priority="1010" stopIfTrue="1" operator="equal">
      <formula>"追加"</formula>
    </cfRule>
    <cfRule type="cellIs" dxfId="7509" priority="1011" stopIfTrue="1" operator="equal">
      <formula>"振替"</formula>
    </cfRule>
  </conditionalFormatting>
  <conditionalFormatting sqref="AE26">
    <cfRule type="cellIs" dxfId="7508" priority="983" stopIfTrue="1" operator="equal">
      <formula>"未定"</formula>
    </cfRule>
  </conditionalFormatting>
  <conditionalFormatting sqref="AD26">
    <cfRule type="cellIs" dxfId="7507" priority="980" stopIfTrue="1" operator="equal">
      <formula>"休講"</formula>
    </cfRule>
    <cfRule type="cellIs" dxfId="7506" priority="981" stopIfTrue="1" operator="equal">
      <formula>"追加"</formula>
    </cfRule>
    <cfRule type="cellIs" dxfId="7505" priority="982" stopIfTrue="1" operator="equal">
      <formula>"振替"</formula>
    </cfRule>
  </conditionalFormatting>
  <conditionalFormatting sqref="AD26">
    <cfRule type="cellIs" dxfId="7504" priority="984" stopIfTrue="1" operator="equal">
      <formula>"休講"</formula>
    </cfRule>
    <cfRule type="cellIs" dxfId="7503" priority="985" stopIfTrue="1" operator="equal">
      <formula>"追加"</formula>
    </cfRule>
    <cfRule type="cellIs" dxfId="7502" priority="986" stopIfTrue="1" operator="equal">
      <formula>"振替"</formula>
    </cfRule>
  </conditionalFormatting>
  <conditionalFormatting sqref="AE26">
    <cfRule type="cellIs" dxfId="7501" priority="987" stopIfTrue="1" operator="equal">
      <formula>"未定"</formula>
    </cfRule>
  </conditionalFormatting>
  <conditionalFormatting sqref="L37">
    <cfRule type="cellIs" dxfId="7500" priority="974" stopIfTrue="1" operator="equal">
      <formula>"休講"</formula>
    </cfRule>
    <cfRule type="cellIs" dxfId="7499" priority="975" stopIfTrue="1" operator="equal">
      <formula>"追加"</formula>
    </cfRule>
    <cfRule type="cellIs" dxfId="7498" priority="976" stopIfTrue="1" operator="equal">
      <formula>"振替"</formula>
    </cfRule>
  </conditionalFormatting>
  <conditionalFormatting sqref="H37:I37">
    <cfRule type="cellIs" dxfId="7497" priority="973" stopIfTrue="1" operator="equal">
      <formula>"未定"</formula>
    </cfRule>
  </conditionalFormatting>
  <conditionalFormatting sqref="M56">
    <cfRule type="cellIs" dxfId="7496" priority="971" stopIfTrue="1" operator="equal">
      <formula>"未定"</formula>
    </cfRule>
  </conditionalFormatting>
  <conditionalFormatting sqref="L56">
    <cfRule type="cellIs" dxfId="7495" priority="968" stopIfTrue="1" operator="equal">
      <formula>"休講"</formula>
    </cfRule>
    <cfRule type="cellIs" dxfId="7494" priority="969" stopIfTrue="1" operator="equal">
      <formula>"追加"</formula>
    </cfRule>
    <cfRule type="cellIs" dxfId="7493" priority="970" stopIfTrue="1" operator="equal">
      <formula>"振替"</formula>
    </cfRule>
  </conditionalFormatting>
  <conditionalFormatting sqref="S56">
    <cfRule type="cellIs" dxfId="7492" priority="967" stopIfTrue="1" operator="equal">
      <formula>"未定"</formula>
    </cfRule>
  </conditionalFormatting>
  <conditionalFormatting sqref="N56:O56">
    <cfRule type="cellIs" dxfId="7491" priority="963" stopIfTrue="1" operator="equal">
      <formula>"未定"</formula>
    </cfRule>
  </conditionalFormatting>
  <conditionalFormatting sqref="R56">
    <cfRule type="cellIs" dxfId="7490" priority="964" stopIfTrue="1" operator="equal">
      <formula>"休講"</formula>
    </cfRule>
    <cfRule type="cellIs" dxfId="7489" priority="965" stopIfTrue="1" operator="equal">
      <formula>"追加"</formula>
    </cfRule>
    <cfRule type="cellIs" dxfId="7488" priority="966" stopIfTrue="1" operator="equal">
      <formula>"振替"</formula>
    </cfRule>
  </conditionalFormatting>
  <conditionalFormatting sqref="Y25">
    <cfRule type="cellIs" dxfId="7487" priority="910" stopIfTrue="1" operator="equal">
      <formula>"未定"</formula>
    </cfRule>
  </conditionalFormatting>
  <conditionalFormatting sqref="R18">
    <cfRule type="cellIs" dxfId="7486" priority="952" stopIfTrue="1" operator="equal">
      <formula>"休講"</formula>
    </cfRule>
    <cfRule type="cellIs" dxfId="7485" priority="953" stopIfTrue="1" operator="equal">
      <formula>"追加"</formula>
    </cfRule>
    <cfRule type="cellIs" dxfId="7484" priority="954" stopIfTrue="1" operator="equal">
      <formula>"振替"</formula>
    </cfRule>
  </conditionalFormatting>
  <conditionalFormatting sqref="N18:O18">
    <cfRule type="cellIs" dxfId="7483" priority="951" stopIfTrue="1" operator="equal">
      <formula>"未定"</formula>
    </cfRule>
  </conditionalFormatting>
  <conditionalFormatting sqref="Q23">
    <cfRule type="cellIs" dxfId="7482" priority="949" stopIfTrue="1" operator="greaterThan">
      <formula>0</formula>
    </cfRule>
    <cfRule type="cellIs" dxfId="7481" priority="950" stopIfTrue="1" operator="lessThan">
      <formula>0</formula>
    </cfRule>
  </conditionalFormatting>
  <conditionalFormatting sqref="AD17">
    <cfRule type="cellIs" dxfId="7480" priority="945" stopIfTrue="1" operator="equal">
      <formula>"休講"</formula>
    </cfRule>
    <cfRule type="cellIs" dxfId="7479" priority="946" stopIfTrue="1" operator="equal">
      <formula>"追加"</formula>
    </cfRule>
    <cfRule type="cellIs" dxfId="7478" priority="947" stopIfTrue="1" operator="equal">
      <formula>"振替"</formula>
    </cfRule>
  </conditionalFormatting>
  <conditionalFormatting sqref="AD18">
    <cfRule type="cellIs" dxfId="7477" priority="936" stopIfTrue="1" operator="equal">
      <formula>"休講"</formula>
    </cfRule>
    <cfRule type="cellIs" dxfId="7476" priority="937" stopIfTrue="1" operator="equal">
      <formula>"追加"</formula>
    </cfRule>
    <cfRule type="cellIs" dxfId="7475" priority="938" stopIfTrue="1" operator="equal">
      <formula>"振替"</formula>
    </cfRule>
  </conditionalFormatting>
  <conditionalFormatting sqref="AE18">
    <cfRule type="cellIs" dxfId="7474" priority="935" stopIfTrue="1" operator="equal">
      <formula>"未定"</formula>
    </cfRule>
  </conditionalFormatting>
  <conditionalFormatting sqref="W23">
    <cfRule type="cellIs" dxfId="7473" priority="932" stopIfTrue="1" operator="greaterThan">
      <formula>0</formula>
    </cfRule>
    <cfRule type="cellIs" dxfId="7472" priority="933" stopIfTrue="1" operator="lessThan">
      <formula>0</formula>
    </cfRule>
  </conditionalFormatting>
  <conditionalFormatting sqref="K23">
    <cfRule type="cellIs" dxfId="7471" priority="930" stopIfTrue="1" operator="greaterThan">
      <formula>0</formula>
    </cfRule>
    <cfRule type="cellIs" dxfId="7470" priority="931" stopIfTrue="1" operator="lessThan">
      <formula>0</formula>
    </cfRule>
  </conditionalFormatting>
  <conditionalFormatting sqref="AC23">
    <cfRule type="cellIs" dxfId="7469" priority="928" stopIfTrue="1" operator="greaterThan">
      <formula>0</formula>
    </cfRule>
    <cfRule type="cellIs" dxfId="7468" priority="929" stopIfTrue="1" operator="lessThan">
      <formula>0</formula>
    </cfRule>
  </conditionalFormatting>
  <conditionalFormatting sqref="AI23">
    <cfRule type="cellIs" dxfId="7467" priority="926" stopIfTrue="1" operator="greaterThan">
      <formula>0</formula>
    </cfRule>
    <cfRule type="cellIs" dxfId="7466" priority="927" stopIfTrue="1" operator="lessThan">
      <formula>0</formula>
    </cfRule>
  </conditionalFormatting>
  <conditionalFormatting sqref="AF29:AG29">
    <cfRule type="cellIs" dxfId="7465" priority="920" stopIfTrue="1" operator="equal">
      <formula>"未定"</formula>
    </cfRule>
  </conditionalFormatting>
  <conditionalFormatting sqref="X29">
    <cfRule type="cellIs" dxfId="7464" priority="922" stopIfTrue="1" operator="equal">
      <formula>"休講"</formula>
    </cfRule>
    <cfRule type="cellIs" dxfId="7463" priority="923" stopIfTrue="1" operator="equal">
      <formula>"追加"</formula>
    </cfRule>
    <cfRule type="cellIs" dxfId="7462" priority="924" stopIfTrue="1" operator="equal">
      <formula>"振替"</formula>
    </cfRule>
  </conditionalFormatting>
  <conditionalFormatting sqref="T29:U29">
    <cfRule type="cellIs" dxfId="7461" priority="921" stopIfTrue="1" operator="equal">
      <formula>"未定"</formula>
    </cfRule>
  </conditionalFormatting>
  <conditionalFormatting sqref="AJ29">
    <cfRule type="cellIs" dxfId="7460" priority="917" stopIfTrue="1" operator="equal">
      <formula>"休講"</formula>
    </cfRule>
    <cfRule type="cellIs" dxfId="7459" priority="918" stopIfTrue="1" operator="equal">
      <formula>"追加"</formula>
    </cfRule>
    <cfRule type="cellIs" dxfId="7458" priority="919" stopIfTrue="1" operator="equal">
      <formula>"振替"</formula>
    </cfRule>
  </conditionalFormatting>
  <conditionalFormatting sqref="R25">
    <cfRule type="cellIs" dxfId="7457" priority="913" stopIfTrue="1" operator="equal">
      <formula>"休講"</formula>
    </cfRule>
    <cfRule type="cellIs" dxfId="7456" priority="914" stopIfTrue="1" operator="equal">
      <formula>"追加"</formula>
    </cfRule>
    <cfRule type="cellIs" dxfId="7455" priority="915" stopIfTrue="1" operator="equal">
      <formula>"振替"</formula>
    </cfRule>
  </conditionalFormatting>
  <conditionalFormatting sqref="AD25">
    <cfRule type="cellIs" dxfId="7454" priority="903" stopIfTrue="1" operator="equal">
      <formula>"休講"</formula>
    </cfRule>
    <cfRule type="cellIs" dxfId="7453" priority="904" stopIfTrue="1" operator="equal">
      <formula>"追加"</formula>
    </cfRule>
    <cfRule type="cellIs" dxfId="7452" priority="905" stopIfTrue="1" operator="equal">
      <formula>"振替"</formula>
    </cfRule>
  </conditionalFormatting>
  <conditionalFormatting sqref="AE25">
    <cfRule type="cellIs" dxfId="7451" priority="906" stopIfTrue="1" operator="equal">
      <formula>"未定"</formula>
    </cfRule>
  </conditionalFormatting>
  <conditionalFormatting sqref="AD25">
    <cfRule type="cellIs" dxfId="7450" priority="899" stopIfTrue="1" operator="equal">
      <formula>"休講"</formula>
    </cfRule>
    <cfRule type="cellIs" dxfId="7449" priority="900" stopIfTrue="1" operator="equal">
      <formula>"追加"</formula>
    </cfRule>
    <cfRule type="cellIs" dxfId="7448" priority="901" stopIfTrue="1" operator="equal">
      <formula>"振替"</formula>
    </cfRule>
  </conditionalFormatting>
  <conditionalFormatting sqref="AE25">
    <cfRule type="cellIs" dxfId="7447" priority="902" stopIfTrue="1" operator="equal">
      <formula>"未定"</formula>
    </cfRule>
  </conditionalFormatting>
  <conditionalFormatting sqref="AE27">
    <cfRule type="cellIs" dxfId="7446" priority="896" stopIfTrue="1" operator="equal">
      <formula>"未定"</formula>
    </cfRule>
  </conditionalFormatting>
  <conditionalFormatting sqref="AD27">
    <cfRule type="cellIs" dxfId="7445" priority="893" stopIfTrue="1" operator="equal">
      <formula>"休講"</formula>
    </cfRule>
    <cfRule type="cellIs" dxfId="7444" priority="894" stopIfTrue="1" operator="equal">
      <formula>"追加"</formula>
    </cfRule>
    <cfRule type="cellIs" dxfId="7443" priority="895" stopIfTrue="1" operator="equal">
      <formula>"振替"</formula>
    </cfRule>
  </conditionalFormatting>
  <conditionalFormatting sqref="AD27">
    <cfRule type="cellIs" dxfId="7442" priority="889" stopIfTrue="1" operator="equal">
      <formula>"休講"</formula>
    </cfRule>
    <cfRule type="cellIs" dxfId="7441" priority="890" stopIfTrue="1" operator="equal">
      <formula>"追加"</formula>
    </cfRule>
    <cfRule type="cellIs" dxfId="7440" priority="891" stopIfTrue="1" operator="equal">
      <formula>"振替"</formula>
    </cfRule>
  </conditionalFormatting>
  <conditionalFormatting sqref="AE27">
    <cfRule type="cellIs" dxfId="7439" priority="892" stopIfTrue="1" operator="equal">
      <formula>"未定"</formula>
    </cfRule>
  </conditionalFormatting>
  <conditionalFormatting sqref="Z26:AA26">
    <cfRule type="cellIs" dxfId="7438" priority="871" stopIfTrue="1" operator="equal">
      <formula>"未定"</formula>
    </cfRule>
  </conditionalFormatting>
  <conditionalFormatting sqref="AD26">
    <cfRule type="cellIs" dxfId="7437" priority="877" stopIfTrue="1" operator="equal">
      <formula>"休講"</formula>
    </cfRule>
    <cfRule type="cellIs" dxfId="7436" priority="878" stopIfTrue="1" operator="equal">
      <formula>"追加"</formula>
    </cfRule>
    <cfRule type="cellIs" dxfId="7435" priority="879" stopIfTrue="1" operator="equal">
      <formula>"振替"</formula>
    </cfRule>
  </conditionalFormatting>
  <conditionalFormatting sqref="Z26:AA26 AE26">
    <cfRule type="cellIs" dxfId="7434" priority="880" stopIfTrue="1" operator="equal">
      <formula>"未定"</formula>
    </cfRule>
  </conditionalFormatting>
  <conditionalFormatting sqref="Z26:AA26">
    <cfRule type="cellIs" dxfId="7433" priority="872" stopIfTrue="1" operator="equal">
      <formula>"未定"</formula>
    </cfRule>
  </conditionalFormatting>
  <conditionalFormatting sqref="AD26">
    <cfRule type="cellIs" dxfId="7432" priority="873" stopIfTrue="1" operator="equal">
      <formula>"休講"</formula>
    </cfRule>
    <cfRule type="cellIs" dxfId="7431" priority="874" stopIfTrue="1" operator="equal">
      <formula>"追加"</formula>
    </cfRule>
    <cfRule type="cellIs" dxfId="7430" priority="875" stopIfTrue="1" operator="equal">
      <formula>"振替"</formula>
    </cfRule>
  </conditionalFormatting>
  <conditionalFormatting sqref="AE26">
    <cfRule type="cellIs" dxfId="7429" priority="876" stopIfTrue="1" operator="equal">
      <formula>"未定"</formula>
    </cfRule>
  </conditionalFormatting>
  <conditionalFormatting sqref="Z27:AA27">
    <cfRule type="cellIs" dxfId="7428" priority="870" stopIfTrue="1" operator="equal">
      <formula>"未定"</formula>
    </cfRule>
  </conditionalFormatting>
  <conditionalFormatting sqref="Z27:AA27">
    <cfRule type="cellIs" dxfId="7427" priority="869" stopIfTrue="1" operator="equal">
      <formula>"未定"</formula>
    </cfRule>
  </conditionalFormatting>
  <conditionalFormatting sqref="Z27:AA27">
    <cfRule type="cellIs" dxfId="7426" priority="868" stopIfTrue="1" operator="equal">
      <formula>"未定"</formula>
    </cfRule>
  </conditionalFormatting>
  <conditionalFormatting sqref="L25">
    <cfRule type="cellIs" dxfId="7425" priority="860" stopIfTrue="1" operator="equal">
      <formula>"休講"</formula>
    </cfRule>
    <cfRule type="cellIs" dxfId="7424" priority="861" stopIfTrue="1" operator="equal">
      <formula>"追加"</formula>
    </cfRule>
    <cfRule type="cellIs" dxfId="7423" priority="862" stopIfTrue="1" operator="equal">
      <formula>"振替"</formula>
    </cfRule>
  </conditionalFormatting>
  <conditionalFormatting sqref="M25">
    <cfRule type="cellIs" dxfId="7422" priority="863" stopIfTrue="1" operator="equal">
      <formula>"未定"</formula>
    </cfRule>
  </conditionalFormatting>
  <conditionalFormatting sqref="L25">
    <cfRule type="cellIs" dxfId="7421" priority="864" stopIfTrue="1" operator="equal">
      <formula>"休講"</formula>
    </cfRule>
    <cfRule type="cellIs" dxfId="7420" priority="865" stopIfTrue="1" operator="equal">
      <formula>"追加"</formula>
    </cfRule>
    <cfRule type="cellIs" dxfId="7419" priority="866" stopIfTrue="1" operator="equal">
      <formula>"振替"</formula>
    </cfRule>
  </conditionalFormatting>
  <conditionalFormatting sqref="M25">
    <cfRule type="cellIs" dxfId="7418" priority="867" stopIfTrue="1" operator="equal">
      <formula>"未定"</formula>
    </cfRule>
  </conditionalFormatting>
  <conditionalFormatting sqref="S27 N27:O27">
    <cfRule type="cellIs" dxfId="7417" priority="859" stopIfTrue="1" operator="equal">
      <formula>"未定"</formula>
    </cfRule>
  </conditionalFormatting>
  <conditionalFormatting sqref="R27">
    <cfRule type="cellIs" dxfId="7416" priority="856" stopIfTrue="1" operator="equal">
      <formula>"休講"</formula>
    </cfRule>
    <cfRule type="cellIs" dxfId="7415" priority="857" stopIfTrue="1" operator="equal">
      <formula>"追加"</formula>
    </cfRule>
    <cfRule type="cellIs" dxfId="7414" priority="858" stopIfTrue="1" operator="equal">
      <formula>"振替"</formula>
    </cfRule>
  </conditionalFormatting>
  <conditionalFormatting sqref="K33">
    <cfRule type="cellIs" dxfId="7413" priority="854" stopIfTrue="1" operator="greaterThan">
      <formula>0</formula>
    </cfRule>
    <cfRule type="cellIs" dxfId="7412" priority="855" stopIfTrue="1" operator="lessThan">
      <formula>0</formula>
    </cfRule>
  </conditionalFormatting>
  <conditionalFormatting sqref="AI33">
    <cfRule type="cellIs" dxfId="7411" priority="846" stopIfTrue="1" operator="greaterThan">
      <formula>0</formula>
    </cfRule>
    <cfRule type="cellIs" dxfId="7410" priority="847" stopIfTrue="1" operator="lessThan">
      <formula>0</formula>
    </cfRule>
  </conditionalFormatting>
  <conditionalFormatting sqref="Q33">
    <cfRule type="cellIs" dxfId="7409" priority="852" stopIfTrue="1" operator="greaterThan">
      <formula>0</formula>
    </cfRule>
    <cfRule type="cellIs" dxfId="7408" priority="853" stopIfTrue="1" operator="lessThan">
      <formula>0</formula>
    </cfRule>
  </conditionalFormatting>
  <conditionalFormatting sqref="W33">
    <cfRule type="cellIs" dxfId="7407" priority="850" stopIfTrue="1" operator="greaterThan">
      <formula>0</formula>
    </cfRule>
    <cfRule type="cellIs" dxfId="7406" priority="851" stopIfTrue="1" operator="lessThan">
      <formula>0</formula>
    </cfRule>
  </conditionalFormatting>
  <conditionalFormatting sqref="AC33">
    <cfRule type="cellIs" dxfId="7405" priority="848" stopIfTrue="1" operator="greaterThan">
      <formula>0</formula>
    </cfRule>
    <cfRule type="cellIs" dxfId="7404" priority="849" stopIfTrue="1" operator="lessThan">
      <formula>0</formula>
    </cfRule>
  </conditionalFormatting>
  <conditionalFormatting sqref="AK39 AF39:AG39">
    <cfRule type="cellIs" dxfId="7403" priority="845" stopIfTrue="1" operator="equal">
      <formula>"未定"</formula>
    </cfRule>
  </conditionalFormatting>
  <conditionalFormatting sqref="AJ39">
    <cfRule type="cellIs" dxfId="7402" priority="842" stopIfTrue="1" operator="equal">
      <formula>"休講"</formula>
    </cfRule>
    <cfRule type="cellIs" dxfId="7401" priority="843" stopIfTrue="1" operator="equal">
      <formula>"追加"</formula>
    </cfRule>
    <cfRule type="cellIs" dxfId="7400" priority="844" stopIfTrue="1" operator="equal">
      <formula>"振替"</formula>
    </cfRule>
  </conditionalFormatting>
  <conditionalFormatting sqref="Z39:AA39">
    <cfRule type="cellIs" dxfId="7399" priority="832" stopIfTrue="1" operator="equal">
      <formula>"未定"</formula>
    </cfRule>
  </conditionalFormatting>
  <conditionalFormatting sqref="AE39">
    <cfRule type="cellIs" dxfId="7398" priority="841" stopIfTrue="1" operator="equal">
      <formula>"未定"</formula>
    </cfRule>
  </conditionalFormatting>
  <conditionalFormatting sqref="AD39">
    <cfRule type="cellIs" dxfId="7397" priority="838" stopIfTrue="1" operator="equal">
      <formula>"休講"</formula>
    </cfRule>
    <cfRule type="cellIs" dxfId="7396" priority="839" stopIfTrue="1" operator="equal">
      <formula>"追加"</formula>
    </cfRule>
    <cfRule type="cellIs" dxfId="7395" priority="840" stopIfTrue="1" operator="equal">
      <formula>"振替"</formula>
    </cfRule>
  </conditionalFormatting>
  <conditionalFormatting sqref="N40:O40 S40 AK40 AF40:AG40">
    <cfRule type="cellIs" dxfId="7394" priority="831" stopIfTrue="1" operator="equal">
      <formula>"未定"</formula>
    </cfRule>
  </conditionalFormatting>
  <conditionalFormatting sqref="R40 AJ40">
    <cfRule type="cellIs" dxfId="7393" priority="828" stopIfTrue="1" operator="equal">
      <formula>"休講"</formula>
    </cfRule>
    <cfRule type="cellIs" dxfId="7392" priority="829" stopIfTrue="1" operator="equal">
      <formula>"追加"</formula>
    </cfRule>
    <cfRule type="cellIs" dxfId="7391" priority="830" stopIfTrue="1" operator="equal">
      <formula>"振替"</formula>
    </cfRule>
  </conditionalFormatting>
  <conditionalFormatting sqref="AE40">
    <cfRule type="cellIs" dxfId="7390" priority="827" stopIfTrue="1" operator="equal">
      <formula>"未定"</formula>
    </cfRule>
  </conditionalFormatting>
  <conditionalFormatting sqref="AD40">
    <cfRule type="cellIs" dxfId="7389" priority="824" stopIfTrue="1" operator="equal">
      <formula>"休講"</formula>
    </cfRule>
    <cfRule type="cellIs" dxfId="7388" priority="825" stopIfTrue="1" operator="equal">
      <formula>"追加"</formula>
    </cfRule>
    <cfRule type="cellIs" dxfId="7387" priority="826" stopIfTrue="1" operator="equal">
      <formula>"振替"</formula>
    </cfRule>
  </conditionalFormatting>
  <conditionalFormatting sqref="N41:O41 S41 AK41 AF41:AG41">
    <cfRule type="cellIs" dxfId="7386" priority="819" stopIfTrue="1" operator="equal">
      <formula>"未定"</formula>
    </cfRule>
  </conditionalFormatting>
  <conditionalFormatting sqref="R41 AJ41">
    <cfRule type="cellIs" dxfId="7385" priority="816" stopIfTrue="1" operator="equal">
      <formula>"休講"</formula>
    </cfRule>
    <cfRule type="cellIs" dxfId="7384" priority="817" stopIfTrue="1" operator="equal">
      <formula>"追加"</formula>
    </cfRule>
    <cfRule type="cellIs" dxfId="7383" priority="818" stopIfTrue="1" operator="equal">
      <formula>"振替"</formula>
    </cfRule>
  </conditionalFormatting>
  <conditionalFormatting sqref="T41:U41">
    <cfRule type="cellIs" dxfId="7382" priority="807" stopIfTrue="1" operator="equal">
      <formula>"未定"</formula>
    </cfRule>
  </conditionalFormatting>
  <conditionalFormatting sqref="Z41:AA41">
    <cfRule type="cellIs" dxfId="7381" priority="806" stopIfTrue="1" operator="equal">
      <formula>"未定"</formula>
    </cfRule>
  </conditionalFormatting>
  <conditionalFormatting sqref="Y41">
    <cfRule type="cellIs" dxfId="7380" priority="808" stopIfTrue="1" operator="equal">
      <formula>"未定"</formula>
    </cfRule>
  </conditionalFormatting>
  <conditionalFormatting sqref="AE41">
    <cfRule type="cellIs" dxfId="7379" priority="815" stopIfTrue="1" operator="equal">
      <formula>"未定"</formula>
    </cfRule>
  </conditionalFormatting>
  <conditionalFormatting sqref="AD41">
    <cfRule type="cellIs" dxfId="7378" priority="812" stopIfTrue="1" operator="equal">
      <formula>"休講"</formula>
    </cfRule>
    <cfRule type="cellIs" dxfId="7377" priority="813" stopIfTrue="1" operator="equal">
      <formula>"追加"</formula>
    </cfRule>
    <cfRule type="cellIs" dxfId="7376" priority="814" stopIfTrue="1" operator="equal">
      <formula>"振替"</formula>
    </cfRule>
  </conditionalFormatting>
  <conditionalFormatting sqref="X41">
    <cfRule type="cellIs" dxfId="7375" priority="809" stopIfTrue="1" operator="equal">
      <formula>"休講"</formula>
    </cfRule>
    <cfRule type="cellIs" dxfId="7374" priority="810" stopIfTrue="1" operator="equal">
      <formula>"追加"</formula>
    </cfRule>
    <cfRule type="cellIs" dxfId="7373" priority="811" stopIfTrue="1" operator="equal">
      <formula>"振替"</formula>
    </cfRule>
  </conditionalFormatting>
  <conditionalFormatting sqref="N42:O42 S42 AK42 AF42:AG42">
    <cfRule type="cellIs" dxfId="7372" priority="805" stopIfTrue="1" operator="equal">
      <formula>"未定"</formula>
    </cfRule>
  </conditionalFormatting>
  <conditionalFormatting sqref="R42 AJ42">
    <cfRule type="cellIs" dxfId="7371" priority="802" stopIfTrue="1" operator="equal">
      <formula>"休講"</formula>
    </cfRule>
    <cfRule type="cellIs" dxfId="7370" priority="803" stopIfTrue="1" operator="equal">
      <formula>"追加"</formula>
    </cfRule>
    <cfRule type="cellIs" dxfId="7369" priority="804" stopIfTrue="1" operator="equal">
      <formula>"振替"</formula>
    </cfRule>
  </conditionalFormatting>
  <conditionalFormatting sqref="T42:U42">
    <cfRule type="cellIs" dxfId="7368" priority="793" stopIfTrue="1" operator="equal">
      <formula>"未定"</formula>
    </cfRule>
  </conditionalFormatting>
  <conditionalFormatting sqref="Z42:AA42">
    <cfRule type="cellIs" dxfId="7367" priority="792" stopIfTrue="1" operator="equal">
      <formula>"未定"</formula>
    </cfRule>
  </conditionalFormatting>
  <conditionalFormatting sqref="Y42">
    <cfRule type="cellIs" dxfId="7366" priority="794" stopIfTrue="1" operator="equal">
      <formula>"未定"</formula>
    </cfRule>
  </conditionalFormatting>
  <conditionalFormatting sqref="AE42">
    <cfRule type="cellIs" dxfId="7365" priority="801" stopIfTrue="1" operator="equal">
      <formula>"未定"</formula>
    </cfRule>
  </conditionalFormatting>
  <conditionalFormatting sqref="AD42">
    <cfRule type="cellIs" dxfId="7364" priority="798" stopIfTrue="1" operator="equal">
      <formula>"休講"</formula>
    </cfRule>
    <cfRule type="cellIs" dxfId="7363" priority="799" stopIfTrue="1" operator="equal">
      <formula>"追加"</formula>
    </cfRule>
    <cfRule type="cellIs" dxfId="7362" priority="800" stopIfTrue="1" operator="equal">
      <formula>"振替"</formula>
    </cfRule>
  </conditionalFormatting>
  <conditionalFormatting sqref="X42">
    <cfRule type="cellIs" dxfId="7361" priority="795" stopIfTrue="1" operator="equal">
      <formula>"休講"</formula>
    </cfRule>
    <cfRule type="cellIs" dxfId="7360" priority="796" stopIfTrue="1" operator="equal">
      <formula>"追加"</formula>
    </cfRule>
    <cfRule type="cellIs" dxfId="7359" priority="797" stopIfTrue="1" operator="equal">
      <formula>"振替"</formula>
    </cfRule>
  </conditionalFormatting>
  <conditionalFormatting sqref="AD35">
    <cfRule type="cellIs" dxfId="7358" priority="779" stopIfTrue="1" operator="equal">
      <formula>"休講"</formula>
    </cfRule>
    <cfRule type="cellIs" dxfId="7357" priority="780" stopIfTrue="1" operator="equal">
      <formula>"追加"</formula>
    </cfRule>
    <cfRule type="cellIs" dxfId="7356" priority="781" stopIfTrue="1" operator="equal">
      <formula>"振替"</formula>
    </cfRule>
  </conditionalFormatting>
  <conditionalFormatting sqref="AE35">
    <cfRule type="cellIs" dxfId="7355" priority="782" stopIfTrue="1" operator="equal">
      <formula>"未定"</formula>
    </cfRule>
  </conditionalFormatting>
  <conditionalFormatting sqref="T36:U36">
    <cfRule type="cellIs" dxfId="7354" priority="769" stopIfTrue="1" operator="equal">
      <formula>"未定"</formula>
    </cfRule>
  </conditionalFormatting>
  <conditionalFormatting sqref="X36">
    <cfRule type="cellIs" dxfId="7353" priority="770" stopIfTrue="1" operator="equal">
      <formula>"休講"</formula>
    </cfRule>
    <cfRule type="cellIs" dxfId="7352" priority="771" stopIfTrue="1" operator="equal">
      <formula>"追加"</formula>
    </cfRule>
    <cfRule type="cellIs" dxfId="7351" priority="772" stopIfTrue="1" operator="equal">
      <formula>"振替"</formula>
    </cfRule>
  </conditionalFormatting>
  <conditionalFormatting sqref="Y36">
    <cfRule type="cellIs" dxfId="7350" priority="773" stopIfTrue="1" operator="equal">
      <formula>"未定"</formula>
    </cfRule>
  </conditionalFormatting>
  <conditionalFormatting sqref="L39">
    <cfRule type="cellIs" dxfId="7349" priority="766" stopIfTrue="1" operator="equal">
      <formula>"休講"</formula>
    </cfRule>
    <cfRule type="cellIs" dxfId="7348" priority="767" stopIfTrue="1" operator="equal">
      <formula>"追加"</formula>
    </cfRule>
    <cfRule type="cellIs" dxfId="7347" priority="768" stopIfTrue="1" operator="equal">
      <formula>"振替"</formula>
    </cfRule>
  </conditionalFormatting>
  <conditionalFormatting sqref="K43">
    <cfRule type="cellIs" dxfId="7346" priority="764" stopIfTrue="1" operator="greaterThan">
      <formula>0</formula>
    </cfRule>
    <cfRule type="cellIs" dxfId="7345" priority="765" stopIfTrue="1" operator="lessThan">
      <formula>0</formula>
    </cfRule>
  </conditionalFormatting>
  <conditionalFormatting sqref="Q43">
    <cfRule type="cellIs" dxfId="7344" priority="762" stopIfTrue="1" operator="greaterThan">
      <formula>0</formula>
    </cfRule>
    <cfRule type="cellIs" dxfId="7343" priority="763" stopIfTrue="1" operator="lessThan">
      <formula>0</formula>
    </cfRule>
  </conditionalFormatting>
  <conditionalFormatting sqref="W43">
    <cfRule type="cellIs" dxfId="7342" priority="760" stopIfTrue="1" operator="greaterThan">
      <formula>0</formula>
    </cfRule>
    <cfRule type="cellIs" dxfId="7341" priority="761" stopIfTrue="1" operator="lessThan">
      <formula>0</formula>
    </cfRule>
  </conditionalFormatting>
  <conditionalFormatting sqref="AC43">
    <cfRule type="cellIs" dxfId="7340" priority="758" stopIfTrue="1" operator="greaterThan">
      <formula>0</formula>
    </cfRule>
    <cfRule type="cellIs" dxfId="7339" priority="759" stopIfTrue="1" operator="lessThan">
      <formula>0</formula>
    </cfRule>
  </conditionalFormatting>
  <conditionalFormatting sqref="AI43">
    <cfRule type="cellIs" dxfId="7338" priority="756" stopIfTrue="1" operator="greaterThan">
      <formula>0</formula>
    </cfRule>
    <cfRule type="cellIs" dxfId="7337" priority="757" stopIfTrue="1" operator="lessThan">
      <formula>0</formula>
    </cfRule>
  </conditionalFormatting>
  <conditionalFormatting sqref="AF60:AG60">
    <cfRule type="cellIs" dxfId="7336" priority="667" stopIfTrue="1" operator="equal">
      <formula>"未定"</formula>
    </cfRule>
  </conditionalFormatting>
  <conditionalFormatting sqref="AK49 AF49:AG49">
    <cfRule type="cellIs" dxfId="7335" priority="751" stopIfTrue="1" operator="equal">
      <formula>"未定"</formula>
    </cfRule>
  </conditionalFormatting>
  <conditionalFormatting sqref="AK48 AF48:AG48">
    <cfRule type="cellIs" dxfId="7334" priority="755" stopIfTrue="1" operator="equal">
      <formula>"未定"</formula>
    </cfRule>
  </conditionalFormatting>
  <conditionalFormatting sqref="AJ48">
    <cfRule type="cellIs" dxfId="7333" priority="752" stopIfTrue="1" operator="equal">
      <formula>"休講"</formula>
    </cfRule>
    <cfRule type="cellIs" dxfId="7332" priority="753" stopIfTrue="1" operator="equal">
      <formula>"追加"</formula>
    </cfRule>
    <cfRule type="cellIs" dxfId="7331" priority="754" stopIfTrue="1" operator="equal">
      <formula>"振替"</formula>
    </cfRule>
  </conditionalFormatting>
  <conditionalFormatting sqref="AJ49">
    <cfRule type="cellIs" dxfId="7330" priority="748" stopIfTrue="1" operator="equal">
      <formula>"休講"</formula>
    </cfRule>
    <cfRule type="cellIs" dxfId="7329" priority="749" stopIfTrue="1" operator="equal">
      <formula>"追加"</formula>
    </cfRule>
    <cfRule type="cellIs" dxfId="7328" priority="750" stopIfTrue="1" operator="equal">
      <formula>"振替"</formula>
    </cfRule>
  </conditionalFormatting>
  <conditionalFormatting sqref="R49">
    <cfRule type="cellIs" dxfId="7327" priority="744" stopIfTrue="1" operator="equal">
      <formula>"休講"</formula>
    </cfRule>
    <cfRule type="cellIs" dxfId="7326" priority="745" stopIfTrue="1" operator="equal">
      <formula>"追加"</formula>
    </cfRule>
    <cfRule type="cellIs" dxfId="7325" priority="746" stopIfTrue="1" operator="equal">
      <formula>"振替"</formula>
    </cfRule>
  </conditionalFormatting>
  <conditionalFormatting sqref="N49:O49 S49">
    <cfRule type="cellIs" dxfId="7324" priority="747" stopIfTrue="1" operator="equal">
      <formula>"未定"</formula>
    </cfRule>
  </conditionalFormatting>
  <conditionalFormatting sqref="AK50 AF50:AG50">
    <cfRule type="cellIs" dxfId="7323" priority="743" stopIfTrue="1" operator="equal">
      <formula>"未定"</formula>
    </cfRule>
  </conditionalFormatting>
  <conditionalFormatting sqref="AJ50">
    <cfRule type="cellIs" dxfId="7322" priority="740" stopIfTrue="1" operator="equal">
      <formula>"休講"</formula>
    </cfRule>
    <cfRule type="cellIs" dxfId="7321" priority="741" stopIfTrue="1" operator="equal">
      <formula>"追加"</formula>
    </cfRule>
    <cfRule type="cellIs" dxfId="7320" priority="742" stopIfTrue="1" operator="equal">
      <formula>"振替"</formula>
    </cfRule>
  </conditionalFormatting>
  <conditionalFormatting sqref="R50">
    <cfRule type="cellIs" dxfId="7319" priority="736" stopIfTrue="1" operator="equal">
      <formula>"休講"</formula>
    </cfRule>
    <cfRule type="cellIs" dxfId="7318" priority="737" stopIfTrue="1" operator="equal">
      <formula>"追加"</formula>
    </cfRule>
    <cfRule type="cellIs" dxfId="7317" priority="738" stopIfTrue="1" operator="equal">
      <formula>"振替"</formula>
    </cfRule>
  </conditionalFormatting>
  <conditionalFormatting sqref="N50:O50 S50">
    <cfRule type="cellIs" dxfId="7316" priority="739" stopIfTrue="1" operator="equal">
      <formula>"未定"</formula>
    </cfRule>
  </conditionalFormatting>
  <conditionalFormatting sqref="AK51 AF51:AG51">
    <cfRule type="cellIs" dxfId="7315" priority="735" stopIfTrue="1" operator="equal">
      <formula>"未定"</formula>
    </cfRule>
  </conditionalFormatting>
  <conditionalFormatting sqref="AJ51">
    <cfRule type="cellIs" dxfId="7314" priority="732" stopIfTrue="1" operator="equal">
      <formula>"休講"</formula>
    </cfRule>
    <cfRule type="cellIs" dxfId="7313" priority="733" stopIfTrue="1" operator="equal">
      <formula>"追加"</formula>
    </cfRule>
    <cfRule type="cellIs" dxfId="7312" priority="734" stopIfTrue="1" operator="equal">
      <formula>"振替"</formula>
    </cfRule>
  </conditionalFormatting>
  <conditionalFormatting sqref="R51">
    <cfRule type="cellIs" dxfId="7311" priority="728" stopIfTrue="1" operator="equal">
      <formula>"休講"</formula>
    </cfRule>
    <cfRule type="cellIs" dxfId="7310" priority="729" stopIfTrue="1" operator="equal">
      <formula>"追加"</formula>
    </cfRule>
    <cfRule type="cellIs" dxfId="7309" priority="730" stopIfTrue="1" operator="equal">
      <formula>"振替"</formula>
    </cfRule>
  </conditionalFormatting>
  <conditionalFormatting sqref="N51:O51 S51">
    <cfRule type="cellIs" dxfId="7308" priority="731" stopIfTrue="1" operator="equal">
      <formula>"未定"</formula>
    </cfRule>
  </conditionalFormatting>
  <conditionalFormatting sqref="AK52 AF52:AG52">
    <cfRule type="cellIs" dxfId="7307" priority="727" stopIfTrue="1" operator="equal">
      <formula>"未定"</formula>
    </cfRule>
  </conditionalFormatting>
  <conditionalFormatting sqref="AJ52">
    <cfRule type="cellIs" dxfId="7306" priority="724" stopIfTrue="1" operator="equal">
      <formula>"休講"</formula>
    </cfRule>
    <cfRule type="cellIs" dxfId="7305" priority="725" stopIfTrue="1" operator="equal">
      <formula>"追加"</formula>
    </cfRule>
    <cfRule type="cellIs" dxfId="7304" priority="726" stopIfTrue="1" operator="equal">
      <formula>"振替"</formula>
    </cfRule>
  </conditionalFormatting>
  <conditionalFormatting sqref="R52">
    <cfRule type="cellIs" dxfId="7303" priority="720" stopIfTrue="1" operator="equal">
      <formula>"休講"</formula>
    </cfRule>
    <cfRule type="cellIs" dxfId="7302" priority="721" stopIfTrue="1" operator="equal">
      <formula>"追加"</formula>
    </cfRule>
    <cfRule type="cellIs" dxfId="7301" priority="722" stopIfTrue="1" operator="equal">
      <formula>"振替"</formula>
    </cfRule>
  </conditionalFormatting>
  <conditionalFormatting sqref="N52:O52 S52">
    <cfRule type="cellIs" dxfId="7300" priority="723" stopIfTrue="1" operator="equal">
      <formula>"未定"</formula>
    </cfRule>
  </conditionalFormatting>
  <conditionalFormatting sqref="Y45">
    <cfRule type="cellIs" dxfId="7299" priority="719" stopIfTrue="1" operator="equal">
      <formula>"未定"</formula>
    </cfRule>
  </conditionalFormatting>
  <conditionalFormatting sqref="X45">
    <cfRule type="cellIs" dxfId="7298" priority="716" stopIfTrue="1" operator="equal">
      <formula>"休講"</formula>
    </cfRule>
    <cfRule type="cellIs" dxfId="7297" priority="717" stopIfTrue="1" operator="equal">
      <formula>"追加"</formula>
    </cfRule>
    <cfRule type="cellIs" dxfId="7296" priority="718" stopIfTrue="1" operator="equal">
      <formula>"振替"</formula>
    </cfRule>
  </conditionalFormatting>
  <conditionalFormatting sqref="S45">
    <cfRule type="cellIs" dxfId="7295" priority="714" stopIfTrue="1" operator="equal">
      <formula>"未定"</formula>
    </cfRule>
  </conditionalFormatting>
  <conditionalFormatting sqref="R45">
    <cfRule type="cellIs" dxfId="7294" priority="711" stopIfTrue="1" operator="equal">
      <formula>"休講"</formula>
    </cfRule>
    <cfRule type="cellIs" dxfId="7293" priority="712" stopIfTrue="1" operator="equal">
      <formula>"追加"</formula>
    </cfRule>
    <cfRule type="cellIs" dxfId="7292" priority="713" stopIfTrue="1" operator="equal">
      <formula>"振替"</formula>
    </cfRule>
  </conditionalFormatting>
  <conditionalFormatting sqref="AD48">
    <cfRule type="cellIs" dxfId="7291" priority="703" stopIfTrue="1" operator="equal">
      <formula>"休講"</formula>
    </cfRule>
    <cfRule type="cellIs" dxfId="7290" priority="704" stopIfTrue="1" operator="equal">
      <formula>"追加"</formula>
    </cfRule>
    <cfRule type="cellIs" dxfId="7289" priority="705" stopIfTrue="1" operator="equal">
      <formula>"振替"</formula>
    </cfRule>
  </conditionalFormatting>
  <conditionalFormatting sqref="AE48">
    <cfRule type="cellIs" dxfId="7288" priority="706" stopIfTrue="1" operator="equal">
      <formula>"未定"</formula>
    </cfRule>
  </conditionalFormatting>
  <conditionalFormatting sqref="AD48">
    <cfRule type="cellIs" dxfId="7287" priority="699" stopIfTrue="1" operator="equal">
      <formula>"休講"</formula>
    </cfRule>
    <cfRule type="cellIs" dxfId="7286" priority="700" stopIfTrue="1" operator="equal">
      <formula>"追加"</formula>
    </cfRule>
    <cfRule type="cellIs" dxfId="7285" priority="701" stopIfTrue="1" operator="equal">
      <formula>"振替"</formula>
    </cfRule>
  </conditionalFormatting>
  <conditionalFormatting sqref="AE48">
    <cfRule type="cellIs" dxfId="7284" priority="702" stopIfTrue="1" operator="equal">
      <formula>"未定"</formula>
    </cfRule>
  </conditionalFormatting>
  <conditionalFormatting sqref="M48:M52">
    <cfRule type="cellIs" dxfId="7283" priority="698" stopIfTrue="1" operator="equal">
      <formula>"未定"</formula>
    </cfRule>
  </conditionalFormatting>
  <conditionalFormatting sqref="L48 L50:L52">
    <cfRule type="cellIs" dxfId="7282" priority="695" stopIfTrue="1" operator="equal">
      <formula>"休講"</formula>
    </cfRule>
    <cfRule type="cellIs" dxfId="7281" priority="696" stopIfTrue="1" operator="equal">
      <formula>"追加"</formula>
    </cfRule>
    <cfRule type="cellIs" dxfId="7280" priority="697" stopIfTrue="1" operator="equal">
      <formula>"振替"</formula>
    </cfRule>
  </conditionalFormatting>
  <conditionalFormatting sqref="L50">
    <cfRule type="cellIs" dxfId="7279" priority="692" stopIfTrue="1" operator="equal">
      <formula>"休講"</formula>
    </cfRule>
    <cfRule type="cellIs" dxfId="7278" priority="693" stopIfTrue="1" operator="equal">
      <formula>"追加"</formula>
    </cfRule>
    <cfRule type="cellIs" dxfId="7277" priority="694" stopIfTrue="1" operator="equal">
      <formula>"振替"</formula>
    </cfRule>
  </conditionalFormatting>
  <conditionalFormatting sqref="AK58">
    <cfRule type="cellIs" dxfId="7276" priority="691" stopIfTrue="1" operator="equal">
      <formula>"未定"</formula>
    </cfRule>
  </conditionalFormatting>
  <conditionalFormatting sqref="AF58:AG58">
    <cfRule type="cellIs" dxfId="7275" priority="687" stopIfTrue="1" operator="equal">
      <formula>"未定"</formula>
    </cfRule>
  </conditionalFormatting>
  <conditionalFormatting sqref="AJ58">
    <cfRule type="cellIs" dxfId="7274" priority="688" stopIfTrue="1" operator="equal">
      <formula>"休講"</formula>
    </cfRule>
    <cfRule type="cellIs" dxfId="7273" priority="689" stopIfTrue="1" operator="equal">
      <formula>"追加"</formula>
    </cfRule>
    <cfRule type="cellIs" dxfId="7272" priority="690" stopIfTrue="1" operator="equal">
      <formula>"振替"</formula>
    </cfRule>
  </conditionalFormatting>
  <conditionalFormatting sqref="N60:O60">
    <cfRule type="cellIs" dxfId="7271" priority="662" stopIfTrue="1" operator="equal">
      <formula>"未定"</formula>
    </cfRule>
  </conditionalFormatting>
  <conditionalFormatting sqref="AK59">
    <cfRule type="cellIs" dxfId="7270" priority="686" stopIfTrue="1" operator="equal">
      <formula>"未定"</formula>
    </cfRule>
  </conditionalFormatting>
  <conditionalFormatting sqref="AF59:AG59">
    <cfRule type="cellIs" dxfId="7269" priority="682" stopIfTrue="1" operator="equal">
      <formula>"未定"</formula>
    </cfRule>
  </conditionalFormatting>
  <conditionalFormatting sqref="AJ59">
    <cfRule type="cellIs" dxfId="7268" priority="683" stopIfTrue="1" operator="equal">
      <formula>"休講"</formula>
    </cfRule>
    <cfRule type="cellIs" dxfId="7267" priority="684" stopIfTrue="1" operator="equal">
      <formula>"追加"</formula>
    </cfRule>
    <cfRule type="cellIs" dxfId="7266" priority="685" stopIfTrue="1" operator="equal">
      <formula>"振替"</formula>
    </cfRule>
  </conditionalFormatting>
  <conditionalFormatting sqref="AK60">
    <cfRule type="cellIs" dxfId="7265" priority="671" stopIfTrue="1" operator="equal">
      <formula>"未定"</formula>
    </cfRule>
  </conditionalFormatting>
  <conditionalFormatting sqref="AJ60">
    <cfRule type="cellIs" dxfId="7264" priority="668" stopIfTrue="1" operator="equal">
      <formula>"休講"</formula>
    </cfRule>
    <cfRule type="cellIs" dxfId="7263" priority="669" stopIfTrue="1" operator="equal">
      <formula>"追加"</formula>
    </cfRule>
    <cfRule type="cellIs" dxfId="7262" priority="670" stopIfTrue="1" operator="equal">
      <formula>"振替"</formula>
    </cfRule>
  </conditionalFormatting>
  <conditionalFormatting sqref="S60">
    <cfRule type="cellIs" dxfId="7261" priority="666" stopIfTrue="1" operator="equal">
      <formula>"未定"</formula>
    </cfRule>
  </conditionalFormatting>
  <conditionalFormatting sqref="R60">
    <cfRule type="cellIs" dxfId="7260" priority="663" stopIfTrue="1" operator="equal">
      <formula>"休講"</formula>
    </cfRule>
    <cfRule type="cellIs" dxfId="7259" priority="664" stopIfTrue="1" operator="equal">
      <formula>"追加"</formula>
    </cfRule>
    <cfRule type="cellIs" dxfId="7258" priority="665" stopIfTrue="1" operator="equal">
      <formula>"振替"</formula>
    </cfRule>
  </conditionalFormatting>
  <conditionalFormatting sqref="AE60 Y60">
    <cfRule type="cellIs" dxfId="7257" priority="661" stopIfTrue="1" operator="equal">
      <formula>"未定"</formula>
    </cfRule>
  </conditionalFormatting>
  <conditionalFormatting sqref="AD60 X60">
    <cfRule type="cellIs" dxfId="7256" priority="658" stopIfTrue="1" operator="equal">
      <formula>"休講"</formula>
    </cfRule>
    <cfRule type="cellIs" dxfId="7255" priority="659" stopIfTrue="1" operator="equal">
      <formula>"追加"</formula>
    </cfRule>
    <cfRule type="cellIs" dxfId="7254" priority="660" stopIfTrue="1" operator="equal">
      <formula>"振替"</formula>
    </cfRule>
  </conditionalFormatting>
  <conditionalFormatting sqref="AK61">
    <cfRule type="cellIs" dxfId="7253" priority="655" stopIfTrue="1" operator="equal">
      <formula>"未定"</formula>
    </cfRule>
  </conditionalFormatting>
  <conditionalFormatting sqref="AF61:AG61">
    <cfRule type="cellIs" dxfId="7252" priority="651" stopIfTrue="1" operator="equal">
      <formula>"未定"</formula>
    </cfRule>
  </conditionalFormatting>
  <conditionalFormatting sqref="AJ61">
    <cfRule type="cellIs" dxfId="7251" priority="652" stopIfTrue="1" operator="equal">
      <formula>"休講"</formula>
    </cfRule>
    <cfRule type="cellIs" dxfId="7250" priority="653" stopIfTrue="1" operator="equal">
      <formula>"追加"</formula>
    </cfRule>
    <cfRule type="cellIs" dxfId="7249" priority="654" stopIfTrue="1" operator="equal">
      <formula>"振替"</formula>
    </cfRule>
  </conditionalFormatting>
  <conditionalFormatting sqref="S61">
    <cfRule type="cellIs" dxfId="7248" priority="650" stopIfTrue="1" operator="equal">
      <formula>"未定"</formula>
    </cfRule>
  </conditionalFormatting>
  <conditionalFormatting sqref="R61">
    <cfRule type="cellIs" dxfId="7247" priority="647" stopIfTrue="1" operator="equal">
      <formula>"休講"</formula>
    </cfRule>
    <cfRule type="cellIs" dxfId="7246" priority="648" stopIfTrue="1" operator="equal">
      <formula>"追加"</formula>
    </cfRule>
    <cfRule type="cellIs" dxfId="7245" priority="649" stopIfTrue="1" operator="equal">
      <formula>"振替"</formula>
    </cfRule>
  </conditionalFormatting>
  <conditionalFormatting sqref="N61:O61">
    <cfRule type="cellIs" dxfId="7244" priority="646" stopIfTrue="1" operator="equal">
      <formula>"未定"</formula>
    </cfRule>
  </conditionalFormatting>
  <conditionalFormatting sqref="T61:U61">
    <cfRule type="cellIs" dxfId="7243" priority="641" stopIfTrue="1" operator="equal">
      <formula>"未定"</formula>
    </cfRule>
  </conditionalFormatting>
  <conditionalFormatting sqref="AK62">
    <cfRule type="cellIs" dxfId="7242" priority="640" stopIfTrue="1" operator="equal">
      <formula>"未定"</formula>
    </cfRule>
  </conditionalFormatting>
  <conditionalFormatting sqref="AE61 Y61">
    <cfRule type="cellIs" dxfId="7241" priority="645" stopIfTrue="1" operator="equal">
      <formula>"未定"</formula>
    </cfRule>
  </conditionalFormatting>
  <conditionalFormatting sqref="AD61 X61">
    <cfRule type="cellIs" dxfId="7240" priority="642" stopIfTrue="1" operator="equal">
      <formula>"休講"</formula>
    </cfRule>
    <cfRule type="cellIs" dxfId="7239" priority="643" stopIfTrue="1" operator="equal">
      <formula>"追加"</formula>
    </cfRule>
    <cfRule type="cellIs" dxfId="7238" priority="644" stopIfTrue="1" operator="equal">
      <formula>"振替"</formula>
    </cfRule>
  </conditionalFormatting>
  <conditionalFormatting sqref="AF62:AG62">
    <cfRule type="cellIs" dxfId="7237" priority="636" stopIfTrue="1" operator="equal">
      <formula>"未定"</formula>
    </cfRule>
  </conditionalFormatting>
  <conditionalFormatting sqref="AJ62">
    <cfRule type="cellIs" dxfId="7236" priority="637" stopIfTrue="1" operator="equal">
      <formula>"休講"</formula>
    </cfRule>
    <cfRule type="cellIs" dxfId="7235" priority="638" stopIfTrue="1" operator="equal">
      <formula>"追加"</formula>
    </cfRule>
    <cfRule type="cellIs" dxfId="7234" priority="639" stopIfTrue="1" operator="equal">
      <formula>"振替"</formula>
    </cfRule>
  </conditionalFormatting>
  <conditionalFormatting sqref="T62:U62">
    <cfRule type="cellIs" dxfId="7233" priority="631" stopIfTrue="1" operator="equal">
      <formula>"未定"</formula>
    </cfRule>
  </conditionalFormatting>
  <conditionalFormatting sqref="Z62:AA62">
    <cfRule type="cellIs" dxfId="7232" priority="630" stopIfTrue="1" operator="equal">
      <formula>"未定"</formula>
    </cfRule>
  </conditionalFormatting>
  <conditionalFormatting sqref="AE62 Y62">
    <cfRule type="cellIs" dxfId="7231" priority="635" stopIfTrue="1" operator="equal">
      <formula>"未定"</formula>
    </cfRule>
  </conditionalFormatting>
  <conditionalFormatting sqref="AD62 X62">
    <cfRule type="cellIs" dxfId="7230" priority="632" stopIfTrue="1" operator="equal">
      <formula>"休講"</formula>
    </cfRule>
    <cfRule type="cellIs" dxfId="7229" priority="633" stopIfTrue="1" operator="equal">
      <formula>"追加"</formula>
    </cfRule>
    <cfRule type="cellIs" dxfId="7228" priority="634" stopIfTrue="1" operator="equal">
      <formula>"振替"</formula>
    </cfRule>
  </conditionalFormatting>
  <conditionalFormatting sqref="X56">
    <cfRule type="cellIs" dxfId="7227" priority="606" stopIfTrue="1" operator="equal">
      <formula>"休講"</formula>
    </cfRule>
    <cfRule type="cellIs" dxfId="7226" priority="607" stopIfTrue="1" operator="equal">
      <formula>"追加"</formula>
    </cfRule>
    <cfRule type="cellIs" dxfId="7225" priority="608" stopIfTrue="1" operator="equal">
      <formula>"振替"</formula>
    </cfRule>
  </conditionalFormatting>
  <conditionalFormatting sqref="AE57">
    <cfRule type="cellIs" dxfId="7224" priority="619" stopIfTrue="1" operator="equal">
      <formula>"未定"</formula>
    </cfRule>
  </conditionalFormatting>
  <conditionalFormatting sqref="AD57">
    <cfRule type="cellIs" dxfId="7223" priority="616" stopIfTrue="1" operator="equal">
      <formula>"休講"</formula>
    </cfRule>
    <cfRule type="cellIs" dxfId="7222" priority="617" stopIfTrue="1" operator="equal">
      <formula>"追加"</formula>
    </cfRule>
    <cfRule type="cellIs" dxfId="7221" priority="618" stopIfTrue="1" operator="equal">
      <formula>"振替"</formula>
    </cfRule>
  </conditionalFormatting>
  <conditionalFormatting sqref="AD56">
    <cfRule type="cellIs" dxfId="7220" priority="610" stopIfTrue="1" operator="equal">
      <formula>"未定"</formula>
    </cfRule>
  </conditionalFormatting>
  <conditionalFormatting sqref="Y56">
    <cfRule type="cellIs" dxfId="7219" priority="609" stopIfTrue="1" operator="equal">
      <formula>"未定"</formula>
    </cfRule>
  </conditionalFormatting>
  <conditionalFormatting sqref="T56:U56">
    <cfRule type="cellIs" dxfId="7218" priority="604" stopIfTrue="1" operator="equal">
      <formula>"未定"</formula>
    </cfRule>
  </conditionalFormatting>
  <conditionalFormatting sqref="AE55">
    <cfRule type="cellIs" dxfId="7217" priority="626" stopIfTrue="1" operator="equal">
      <formula>"未定"</formula>
    </cfRule>
  </conditionalFormatting>
  <conditionalFormatting sqref="AD55">
    <cfRule type="cellIs" dxfId="7216" priority="627" stopIfTrue="1" operator="equal">
      <formula>"休講"</formula>
    </cfRule>
    <cfRule type="cellIs" dxfId="7215" priority="628" stopIfTrue="1" operator="equal">
      <formula>"追加"</formula>
    </cfRule>
    <cfRule type="cellIs" dxfId="7214" priority="629" stopIfTrue="1" operator="equal">
      <formula>"振替"</formula>
    </cfRule>
  </conditionalFormatting>
  <conditionalFormatting sqref="X55">
    <cfRule type="cellIs" dxfId="7213" priority="620" stopIfTrue="1" operator="equal">
      <formula>"休講"</formula>
    </cfRule>
    <cfRule type="cellIs" dxfId="7212" priority="621" stopIfTrue="1" operator="equal">
      <formula>"追加"</formula>
    </cfRule>
    <cfRule type="cellIs" dxfId="7211" priority="622" stopIfTrue="1" operator="equal">
      <formula>"振替"</formula>
    </cfRule>
  </conditionalFormatting>
  <conditionalFormatting sqref="Y55">
    <cfRule type="cellIs" dxfId="7210" priority="623" stopIfTrue="1" operator="equal">
      <formula>"未定"</formula>
    </cfRule>
  </conditionalFormatting>
  <conditionalFormatting sqref="X57">
    <cfRule type="cellIs" dxfId="7209" priority="613" stopIfTrue="1" operator="equal">
      <formula>"休講"</formula>
    </cfRule>
    <cfRule type="cellIs" dxfId="7208" priority="614" stopIfTrue="1" operator="equal">
      <formula>"追加"</formula>
    </cfRule>
    <cfRule type="cellIs" dxfId="7207" priority="615" stopIfTrue="1" operator="equal">
      <formula>"振替"</formula>
    </cfRule>
  </conditionalFormatting>
  <conditionalFormatting sqref="Y57">
    <cfRule type="cellIs" dxfId="7206" priority="611" stopIfTrue="1" operator="equal">
      <formula>"未定"</formula>
    </cfRule>
  </conditionalFormatting>
  <conditionalFormatting sqref="AE58">
    <cfRule type="cellIs" dxfId="7205" priority="600" stopIfTrue="1" operator="equal">
      <formula>"未定"</formula>
    </cfRule>
  </conditionalFormatting>
  <conditionalFormatting sqref="M58">
    <cfRule type="cellIs" dxfId="7204" priority="599" stopIfTrue="1" operator="equal">
      <formula>"未定"</formula>
    </cfRule>
  </conditionalFormatting>
  <conditionalFormatting sqref="I58">
    <cfRule type="cellIs" dxfId="7203" priority="595" stopIfTrue="1" operator="equal">
      <formula>"未定"</formula>
    </cfRule>
  </conditionalFormatting>
  <conditionalFormatting sqref="AD58">
    <cfRule type="cellIs" dxfId="7202" priority="601" stopIfTrue="1" operator="equal">
      <formula>"休講"</formula>
    </cfRule>
    <cfRule type="cellIs" dxfId="7201" priority="602" stopIfTrue="1" operator="equal">
      <formula>"追加"</formula>
    </cfRule>
    <cfRule type="cellIs" dxfId="7200" priority="603" stopIfTrue="1" operator="equal">
      <formula>"振替"</formula>
    </cfRule>
  </conditionalFormatting>
  <conditionalFormatting sqref="L58">
    <cfRule type="cellIs" dxfId="7199" priority="596" stopIfTrue="1" operator="equal">
      <formula>"休講"</formula>
    </cfRule>
    <cfRule type="cellIs" dxfId="7198" priority="597" stopIfTrue="1" operator="equal">
      <formula>"追加"</formula>
    </cfRule>
    <cfRule type="cellIs" dxfId="7197" priority="598" stopIfTrue="1" operator="equal">
      <formula>"振替"</formula>
    </cfRule>
  </conditionalFormatting>
  <conditionalFormatting sqref="X58">
    <cfRule type="cellIs" dxfId="7196" priority="590" stopIfTrue="1" operator="equal">
      <formula>"休講"</formula>
    </cfRule>
    <cfRule type="cellIs" dxfId="7195" priority="591" stopIfTrue="1" operator="equal">
      <formula>"追加"</formula>
    </cfRule>
    <cfRule type="cellIs" dxfId="7194" priority="592" stopIfTrue="1" operator="equal">
      <formula>"振替"</formula>
    </cfRule>
  </conditionalFormatting>
  <conditionalFormatting sqref="Y58">
    <cfRule type="cellIs" dxfId="7193" priority="593" stopIfTrue="1" operator="equal">
      <formula>"未定"</formula>
    </cfRule>
  </conditionalFormatting>
  <conditionalFormatting sqref="Y58">
    <cfRule type="cellIs" dxfId="7192" priority="579" stopIfTrue="1" operator="equal">
      <formula>"未定"</formula>
    </cfRule>
  </conditionalFormatting>
  <conditionalFormatting sqref="AE58">
    <cfRule type="cellIs" dxfId="7191" priority="583" stopIfTrue="1" operator="equal">
      <formula>"未定"</formula>
    </cfRule>
  </conditionalFormatting>
  <conditionalFormatting sqref="AD58">
    <cfRule type="cellIs" dxfId="7190" priority="580" stopIfTrue="1" operator="equal">
      <formula>"休講"</formula>
    </cfRule>
    <cfRule type="cellIs" dxfId="7189" priority="581" stopIfTrue="1" operator="equal">
      <formula>"追加"</formula>
    </cfRule>
    <cfRule type="cellIs" dxfId="7188" priority="582" stopIfTrue="1" operator="equal">
      <formula>"振替"</formula>
    </cfRule>
  </conditionalFormatting>
  <conditionalFormatting sqref="X58">
    <cfRule type="cellIs" dxfId="7187" priority="576" stopIfTrue="1" operator="equal">
      <formula>"休講"</formula>
    </cfRule>
    <cfRule type="cellIs" dxfId="7186" priority="577" stopIfTrue="1" operator="equal">
      <formula>"追加"</formula>
    </cfRule>
    <cfRule type="cellIs" dxfId="7185" priority="578" stopIfTrue="1" operator="equal">
      <formula>"振替"</formula>
    </cfRule>
  </conditionalFormatting>
  <conditionalFormatting sqref="K53">
    <cfRule type="cellIs" dxfId="7184" priority="573" stopIfTrue="1" operator="greaterThan">
      <formula>0</formula>
    </cfRule>
    <cfRule type="cellIs" dxfId="7183" priority="574" stopIfTrue="1" operator="lessThan">
      <formula>0</formula>
    </cfRule>
  </conditionalFormatting>
  <conditionalFormatting sqref="Q53">
    <cfRule type="cellIs" dxfId="7182" priority="571" stopIfTrue="1" operator="greaterThan">
      <formula>0</formula>
    </cfRule>
    <cfRule type="cellIs" dxfId="7181" priority="572" stopIfTrue="1" operator="lessThan">
      <formula>0</formula>
    </cfRule>
  </conditionalFormatting>
  <conditionalFormatting sqref="W53">
    <cfRule type="cellIs" dxfId="7180" priority="569" stopIfTrue="1" operator="greaterThan">
      <formula>0</formula>
    </cfRule>
    <cfRule type="cellIs" dxfId="7179" priority="570" stopIfTrue="1" operator="lessThan">
      <formula>0</formula>
    </cfRule>
  </conditionalFormatting>
  <conditionalFormatting sqref="AC53">
    <cfRule type="cellIs" dxfId="7178" priority="567" stopIfTrue="1" operator="greaterThan">
      <formula>0</formula>
    </cfRule>
    <cfRule type="cellIs" dxfId="7177" priority="568" stopIfTrue="1" operator="lessThan">
      <formula>0</formula>
    </cfRule>
  </conditionalFormatting>
  <conditionalFormatting sqref="AI53">
    <cfRule type="cellIs" dxfId="7176" priority="565" stopIfTrue="1" operator="greaterThan">
      <formula>0</formula>
    </cfRule>
    <cfRule type="cellIs" dxfId="7175" priority="566" stopIfTrue="1" operator="lessThan">
      <formula>0</formula>
    </cfRule>
  </conditionalFormatting>
  <conditionalFormatting sqref="AJ70">
    <cfRule type="cellIs" dxfId="7174" priority="557" stopIfTrue="1" operator="equal">
      <formula>"休講"</formula>
    </cfRule>
    <cfRule type="cellIs" dxfId="7173" priority="558" stopIfTrue="1" operator="equal">
      <formula>"追加"</formula>
    </cfRule>
    <cfRule type="cellIs" dxfId="7172" priority="559" stopIfTrue="1" operator="equal">
      <formula>"振替"</formula>
    </cfRule>
  </conditionalFormatting>
  <conditionalFormatting sqref="AK70">
    <cfRule type="cellIs" dxfId="7171" priority="560" stopIfTrue="1" operator="equal">
      <formula>"未定"</formula>
    </cfRule>
  </conditionalFormatting>
  <conditionalFormatting sqref="R68">
    <cfRule type="cellIs" dxfId="7170" priority="541" stopIfTrue="1" operator="equal">
      <formula>"休講"</formula>
    </cfRule>
    <cfRule type="cellIs" dxfId="7169" priority="542" stopIfTrue="1" operator="equal">
      <formula>"追加"</formula>
    </cfRule>
    <cfRule type="cellIs" dxfId="7168" priority="543" stopIfTrue="1" operator="equal">
      <formula>"振替"</formula>
    </cfRule>
  </conditionalFormatting>
  <conditionalFormatting sqref="S68">
    <cfRule type="cellIs" dxfId="7167" priority="544" stopIfTrue="1" operator="equal">
      <formula>"未定"</formula>
    </cfRule>
  </conditionalFormatting>
  <conditionalFormatting sqref="AJ68">
    <cfRule type="cellIs" dxfId="7166" priority="537" stopIfTrue="1" operator="equal">
      <formula>"休講"</formula>
    </cfRule>
    <cfRule type="cellIs" dxfId="7165" priority="538" stopIfTrue="1" operator="equal">
      <formula>"追加"</formula>
    </cfRule>
    <cfRule type="cellIs" dxfId="7164" priority="539" stopIfTrue="1" operator="equal">
      <formula>"振替"</formula>
    </cfRule>
  </conditionalFormatting>
  <conditionalFormatting sqref="AK68">
    <cfRule type="cellIs" dxfId="7163" priority="540" stopIfTrue="1" operator="equal">
      <formula>"未定"</formula>
    </cfRule>
  </conditionalFormatting>
  <conditionalFormatting sqref="AJ66:AJ67 R66:R67 AD66:AD67 X66:X67 AD71:AD72 R69 AJ71:AJ73 X72:X73 R72:R73">
    <cfRule type="cellIs" dxfId="7162" priority="561" stopIfTrue="1" operator="equal">
      <formula>"休講"</formula>
    </cfRule>
    <cfRule type="cellIs" dxfId="7161" priority="562" stopIfTrue="1" operator="equal">
      <formula>"追加"</formula>
    </cfRule>
    <cfRule type="cellIs" dxfId="7160" priority="563" stopIfTrue="1" operator="equal">
      <formula>"振替"</formula>
    </cfRule>
  </conditionalFormatting>
  <conditionalFormatting sqref="AD70">
    <cfRule type="cellIs" dxfId="7159" priority="554" stopIfTrue="1" operator="equal">
      <formula>"休講"</formula>
    </cfRule>
    <cfRule type="cellIs" dxfId="7158" priority="555" stopIfTrue="1" operator="equal">
      <formula>"追加"</formula>
    </cfRule>
    <cfRule type="cellIs" dxfId="7157" priority="556" stopIfTrue="1" operator="equal">
      <formula>"振替"</formula>
    </cfRule>
  </conditionalFormatting>
  <conditionalFormatting sqref="AE70">
    <cfRule type="cellIs" dxfId="7156" priority="553" stopIfTrue="1" operator="equal">
      <formula>"未定"</formula>
    </cfRule>
  </conditionalFormatting>
  <conditionalFormatting sqref="Z70:AA70">
    <cfRule type="cellIs" dxfId="7155" priority="535" stopIfTrue="1" operator="equal">
      <formula>"未定"</formula>
    </cfRule>
  </conditionalFormatting>
  <conditionalFormatting sqref="AF66:AG67 AF71:AG73">
    <cfRule type="cellIs" dxfId="7154" priority="534" stopIfTrue="1" operator="equal">
      <formula>"未定"</formula>
    </cfRule>
  </conditionalFormatting>
  <conditionalFormatting sqref="AF70:AG70">
    <cfRule type="cellIs" dxfId="7153" priority="533" stopIfTrue="1" operator="equal">
      <formula>"未定"</formula>
    </cfRule>
  </conditionalFormatting>
  <conditionalFormatting sqref="AF69:AG69">
    <cfRule type="cellIs" dxfId="7152" priority="527" stopIfTrue="1" operator="equal">
      <formula>"未定"</formula>
    </cfRule>
  </conditionalFormatting>
  <conditionalFormatting sqref="S71">
    <cfRule type="cellIs" dxfId="7151" priority="526" stopIfTrue="1" operator="equal">
      <formula>"未定"</formula>
    </cfRule>
  </conditionalFormatting>
  <conditionalFormatting sqref="AJ69">
    <cfRule type="cellIs" dxfId="7150" priority="528" stopIfTrue="1" operator="equal">
      <formula>"休講"</formula>
    </cfRule>
    <cfRule type="cellIs" dxfId="7149" priority="529" stopIfTrue="1" operator="equal">
      <formula>"追加"</formula>
    </cfRule>
    <cfRule type="cellIs" dxfId="7148" priority="530" stopIfTrue="1" operator="equal">
      <formula>"振替"</formula>
    </cfRule>
  </conditionalFormatting>
  <conditionalFormatting sqref="X71">
    <cfRule type="cellIs" dxfId="7147" priority="516" stopIfTrue="1" operator="equal">
      <formula>"休講"</formula>
    </cfRule>
    <cfRule type="cellIs" dxfId="7146" priority="517" stopIfTrue="1" operator="equal">
      <formula>"追加"</formula>
    </cfRule>
    <cfRule type="cellIs" dxfId="7145" priority="518" stopIfTrue="1" operator="equal">
      <formula>"振替"</formula>
    </cfRule>
  </conditionalFormatting>
  <conditionalFormatting sqref="R71">
    <cfRule type="cellIs" dxfId="7144" priority="523" stopIfTrue="1" operator="equal">
      <formula>"休講"</formula>
    </cfRule>
    <cfRule type="cellIs" dxfId="7143" priority="524" stopIfTrue="1" operator="equal">
      <formula>"追加"</formula>
    </cfRule>
    <cfRule type="cellIs" dxfId="7142" priority="525" stopIfTrue="1" operator="equal">
      <formula>"振替"</formula>
    </cfRule>
  </conditionalFormatting>
  <conditionalFormatting sqref="S71">
    <cfRule type="cellIs" dxfId="7141" priority="522" stopIfTrue="1" operator="equal">
      <formula>"未定"</formula>
    </cfRule>
  </conditionalFormatting>
  <conditionalFormatting sqref="R71">
    <cfRule type="cellIs" dxfId="7140" priority="519" stopIfTrue="1" operator="equal">
      <formula>"休講"</formula>
    </cfRule>
    <cfRule type="cellIs" dxfId="7139" priority="520" stopIfTrue="1" operator="equal">
      <formula>"追加"</formula>
    </cfRule>
    <cfRule type="cellIs" dxfId="7138" priority="521" stopIfTrue="1" operator="equal">
      <formula>"振替"</formula>
    </cfRule>
  </conditionalFormatting>
  <conditionalFormatting sqref="Y71">
    <cfRule type="cellIs" dxfId="7137" priority="515" stopIfTrue="1" operator="equal">
      <formula>"未定"</formula>
    </cfRule>
  </conditionalFormatting>
  <conditionalFormatting sqref="AE68">
    <cfRule type="cellIs" dxfId="7136" priority="510" stopIfTrue="1" operator="equal">
      <formula>"未定"</formula>
    </cfRule>
  </conditionalFormatting>
  <conditionalFormatting sqref="K63">
    <cfRule type="cellIs" dxfId="7135" priority="502" stopIfTrue="1" operator="greaterThan">
      <formula>0</formula>
    </cfRule>
    <cfRule type="cellIs" dxfId="7134" priority="503" stopIfTrue="1" operator="lessThan">
      <formula>0</formula>
    </cfRule>
  </conditionalFormatting>
  <conditionalFormatting sqref="Q63">
    <cfRule type="cellIs" dxfId="7133" priority="500" stopIfTrue="1" operator="greaterThan">
      <formula>0</formula>
    </cfRule>
    <cfRule type="cellIs" dxfId="7132" priority="501" stopIfTrue="1" operator="lessThan">
      <formula>0</formula>
    </cfRule>
  </conditionalFormatting>
  <conditionalFormatting sqref="W63">
    <cfRule type="cellIs" dxfId="7131" priority="498" stopIfTrue="1" operator="greaterThan">
      <formula>0</formula>
    </cfRule>
    <cfRule type="cellIs" dxfId="7130" priority="499" stopIfTrue="1" operator="lessThan">
      <formula>0</formula>
    </cfRule>
  </conditionalFormatting>
  <conditionalFormatting sqref="AC63">
    <cfRule type="cellIs" dxfId="7129" priority="496" stopIfTrue="1" operator="greaterThan">
      <formula>0</formula>
    </cfRule>
    <cfRule type="cellIs" dxfId="7128" priority="497" stopIfTrue="1" operator="lessThan">
      <formula>0</formula>
    </cfRule>
  </conditionalFormatting>
  <conditionalFormatting sqref="AI63">
    <cfRule type="cellIs" dxfId="7127" priority="494" stopIfTrue="1" operator="greaterThan">
      <formula>0</formula>
    </cfRule>
    <cfRule type="cellIs" dxfId="7126" priority="495" stopIfTrue="1" operator="lessThan">
      <formula>0</formula>
    </cfRule>
  </conditionalFormatting>
  <conditionalFormatting sqref="K74">
    <cfRule type="cellIs" dxfId="7125" priority="492" stopIfTrue="1" operator="greaterThan">
      <formula>0</formula>
    </cfRule>
    <cfRule type="cellIs" dxfId="7124" priority="493" stopIfTrue="1" operator="lessThan">
      <formula>0</formula>
    </cfRule>
  </conditionalFormatting>
  <conditionalFormatting sqref="Q74">
    <cfRule type="cellIs" dxfId="7123" priority="490" stopIfTrue="1" operator="greaterThan">
      <formula>0</formula>
    </cfRule>
    <cfRule type="cellIs" dxfId="7122" priority="491" stopIfTrue="1" operator="lessThan">
      <formula>0</formula>
    </cfRule>
  </conditionalFormatting>
  <conditionalFormatting sqref="W74">
    <cfRule type="cellIs" dxfId="7121" priority="488" stopIfTrue="1" operator="greaterThan">
      <formula>0</formula>
    </cfRule>
    <cfRule type="cellIs" dxfId="7120" priority="489" stopIfTrue="1" operator="lessThan">
      <formula>0</formula>
    </cfRule>
  </conditionalFormatting>
  <conditionalFormatting sqref="AI74">
    <cfRule type="cellIs" dxfId="7119" priority="484" stopIfTrue="1" operator="greaterThan">
      <formula>0</formula>
    </cfRule>
    <cfRule type="cellIs" dxfId="7118" priority="485" stopIfTrue="1" operator="lessThan">
      <formula>0</formula>
    </cfRule>
  </conditionalFormatting>
  <conditionalFormatting sqref="AC74">
    <cfRule type="cellIs" dxfId="7117" priority="486" stopIfTrue="1" operator="greaterThan">
      <formula>0</formula>
    </cfRule>
    <cfRule type="cellIs" dxfId="7116" priority="487" stopIfTrue="1" operator="lessThan">
      <formula>0</formula>
    </cfRule>
  </conditionalFormatting>
  <conditionalFormatting sqref="AK74">
    <cfRule type="cellIs" dxfId="7115" priority="474" stopIfTrue="1" operator="greaterThan">
      <formula>0</formula>
    </cfRule>
    <cfRule type="cellIs" dxfId="7114" priority="475" stopIfTrue="1" operator="lessThan">
      <formula>0</formula>
    </cfRule>
  </conditionalFormatting>
  <conditionalFormatting sqref="M74">
    <cfRule type="cellIs" dxfId="7113" priority="482" stopIfTrue="1" operator="greaterThan">
      <formula>0</formula>
    </cfRule>
    <cfRule type="cellIs" dxfId="7112" priority="483" stopIfTrue="1" operator="lessThan">
      <formula>0</formula>
    </cfRule>
  </conditionalFormatting>
  <conditionalFormatting sqref="S74">
    <cfRule type="cellIs" dxfId="7111" priority="480" stopIfTrue="1" operator="greaterThan">
      <formula>0</formula>
    </cfRule>
    <cfRule type="cellIs" dxfId="7110" priority="481" stopIfTrue="1" operator="lessThan">
      <formula>0</formula>
    </cfRule>
  </conditionalFormatting>
  <conditionalFormatting sqref="Y74">
    <cfRule type="cellIs" dxfId="7109" priority="478" stopIfTrue="1" operator="greaterThan">
      <formula>0</formula>
    </cfRule>
    <cfRule type="cellIs" dxfId="7108" priority="479" stopIfTrue="1" operator="lessThan">
      <formula>0</formula>
    </cfRule>
  </conditionalFormatting>
  <conditionalFormatting sqref="AE74">
    <cfRule type="cellIs" dxfId="7107" priority="476" stopIfTrue="1" operator="greaterThan">
      <formula>0</formula>
    </cfRule>
    <cfRule type="cellIs" dxfId="7106" priority="477" stopIfTrue="1" operator="lessThan">
      <formula>0</formula>
    </cfRule>
  </conditionalFormatting>
  <conditionalFormatting sqref="M70:M73">
    <cfRule type="cellIs" dxfId="7105" priority="473" stopIfTrue="1" operator="equal">
      <formula>"未定"</formula>
    </cfRule>
  </conditionalFormatting>
  <conditionalFormatting sqref="L70:L73">
    <cfRule type="cellIs" dxfId="7104" priority="470" stopIfTrue="1" operator="equal">
      <formula>"休講"</formula>
    </cfRule>
    <cfRule type="cellIs" dxfId="7103" priority="471" stopIfTrue="1" operator="equal">
      <formula>"追加"</formula>
    </cfRule>
    <cfRule type="cellIs" dxfId="7102" priority="472" stopIfTrue="1" operator="equal">
      <formula>"振替"</formula>
    </cfRule>
  </conditionalFormatting>
  <conditionalFormatting sqref="L70">
    <cfRule type="cellIs" dxfId="7101" priority="467" stopIfTrue="1" operator="equal">
      <formula>"休講"</formula>
    </cfRule>
    <cfRule type="cellIs" dxfId="7100" priority="468" stopIfTrue="1" operator="equal">
      <formula>"追加"</formula>
    </cfRule>
    <cfRule type="cellIs" dxfId="7099" priority="469" stopIfTrue="1" operator="equal">
      <formula>"振替"</formula>
    </cfRule>
  </conditionalFormatting>
  <conditionalFormatting sqref="I69">
    <cfRule type="cellIs" dxfId="7098" priority="462" stopIfTrue="1" operator="equal">
      <formula>"未定"</formula>
    </cfRule>
  </conditionalFormatting>
  <conditionalFormatting sqref="L69">
    <cfRule type="cellIs" dxfId="7097" priority="463" stopIfTrue="1" operator="equal">
      <formula>"休講"</formula>
    </cfRule>
    <cfRule type="cellIs" dxfId="7096" priority="464" stopIfTrue="1" operator="equal">
      <formula>"追加"</formula>
    </cfRule>
    <cfRule type="cellIs" dxfId="7095" priority="465" stopIfTrue="1" operator="equal">
      <formula>"振替"</formula>
    </cfRule>
  </conditionalFormatting>
  <conditionalFormatting sqref="M69">
    <cfRule type="cellIs" dxfId="7094" priority="466" stopIfTrue="1" operator="equal">
      <formula>"未定"</formula>
    </cfRule>
  </conditionalFormatting>
  <conditionalFormatting sqref="Z16:AA16">
    <cfRule type="cellIs" dxfId="7093" priority="461" stopIfTrue="1" operator="equal">
      <formula>"未定"</formula>
    </cfRule>
  </conditionalFormatting>
  <conditionalFormatting sqref="Z20:AA20">
    <cfRule type="cellIs" dxfId="7092" priority="460" stopIfTrue="1" operator="equal">
      <formula>"未定"</formula>
    </cfRule>
  </conditionalFormatting>
  <conditionalFormatting sqref="R47">
    <cfRule type="cellIs" dxfId="7091" priority="456" stopIfTrue="1" operator="equal">
      <formula>"休講"</formula>
    </cfRule>
    <cfRule type="cellIs" dxfId="7090" priority="457" stopIfTrue="1" operator="equal">
      <formula>"追加"</formula>
    </cfRule>
    <cfRule type="cellIs" dxfId="7089" priority="458" stopIfTrue="1" operator="equal">
      <formula>"振替"</formula>
    </cfRule>
  </conditionalFormatting>
  <conditionalFormatting sqref="S47">
    <cfRule type="cellIs" dxfId="7088" priority="459" stopIfTrue="1" operator="equal">
      <formula>"未定"</formula>
    </cfRule>
  </conditionalFormatting>
  <conditionalFormatting sqref="AE69">
    <cfRule type="cellIs" dxfId="7087" priority="450" stopIfTrue="1" operator="equal">
      <formula>"未定"</formula>
    </cfRule>
  </conditionalFormatting>
  <conditionalFormatting sqref="Z69:AA69">
    <cfRule type="cellIs" dxfId="7086" priority="446" stopIfTrue="1" operator="equal">
      <formula>"未定"</formula>
    </cfRule>
  </conditionalFormatting>
  <conditionalFormatting sqref="AD69">
    <cfRule type="cellIs" dxfId="7085" priority="447" stopIfTrue="1" operator="equal">
      <formula>"休講"</formula>
    </cfRule>
    <cfRule type="cellIs" dxfId="7084" priority="448" stopIfTrue="1" operator="equal">
      <formula>"追加"</formula>
    </cfRule>
    <cfRule type="cellIs" dxfId="7083" priority="449" stopIfTrue="1" operator="equal">
      <formula>"振替"</formula>
    </cfRule>
  </conditionalFormatting>
  <conditionalFormatting sqref="X68">
    <cfRule type="cellIs" dxfId="7082" priority="442" stopIfTrue="1" operator="equal">
      <formula>"休講"</formula>
    </cfRule>
    <cfRule type="cellIs" dxfId="7081" priority="443" stopIfTrue="1" operator="equal">
      <formula>"追加"</formula>
    </cfRule>
    <cfRule type="cellIs" dxfId="7080" priority="444" stopIfTrue="1" operator="equal">
      <formula>"振替"</formula>
    </cfRule>
  </conditionalFormatting>
  <conditionalFormatting sqref="Y68">
    <cfRule type="cellIs" dxfId="7079" priority="445" stopIfTrue="1" operator="equal">
      <formula>"未定"</formula>
    </cfRule>
  </conditionalFormatting>
  <conditionalFormatting sqref="T68:U68">
    <cfRule type="cellIs" dxfId="7078" priority="441" stopIfTrue="1" operator="equal">
      <formula>"未定"</formula>
    </cfRule>
  </conditionalFormatting>
  <conditionalFormatting sqref="T16:U16">
    <cfRule type="cellIs" dxfId="7077" priority="439" stopIfTrue="1" operator="equal">
      <formula>"未定"</formula>
    </cfRule>
  </conditionalFormatting>
  <conditionalFormatting sqref="T16:U16">
    <cfRule type="cellIs" dxfId="7076" priority="440" stopIfTrue="1" operator="equal">
      <formula>"未定"</formula>
    </cfRule>
  </conditionalFormatting>
  <conditionalFormatting sqref="S37">
    <cfRule type="cellIs" dxfId="7075" priority="431" stopIfTrue="1" operator="equal">
      <formula>"未定"</formula>
    </cfRule>
  </conditionalFormatting>
  <conditionalFormatting sqref="R37">
    <cfRule type="cellIs" dxfId="7074" priority="428" stopIfTrue="1" operator="equal">
      <formula>"休講"</formula>
    </cfRule>
    <cfRule type="cellIs" dxfId="7073" priority="429" stopIfTrue="1" operator="equal">
      <formula>"追加"</formula>
    </cfRule>
    <cfRule type="cellIs" dxfId="7072" priority="430" stopIfTrue="1" operator="equal">
      <formula>"振替"</formula>
    </cfRule>
  </conditionalFormatting>
  <conditionalFormatting sqref="R37">
    <cfRule type="cellIs" dxfId="7071" priority="432" stopIfTrue="1" operator="equal">
      <formula>"休講"</formula>
    </cfRule>
    <cfRule type="cellIs" dxfId="7070" priority="433" stopIfTrue="1" operator="equal">
      <formula>"追加"</formula>
    </cfRule>
    <cfRule type="cellIs" dxfId="7069" priority="434" stopIfTrue="1" operator="equal">
      <formula>"振替"</formula>
    </cfRule>
  </conditionalFormatting>
  <conditionalFormatting sqref="S37">
    <cfRule type="cellIs" dxfId="7068" priority="435" stopIfTrue="1" operator="equal">
      <formula>"未定"</formula>
    </cfRule>
  </conditionalFormatting>
  <conditionalFormatting sqref="R37">
    <cfRule type="cellIs" dxfId="7067" priority="424" stopIfTrue="1" operator="equal">
      <formula>"休講"</formula>
    </cfRule>
    <cfRule type="cellIs" dxfId="7066" priority="425" stopIfTrue="1" operator="equal">
      <formula>"追加"</formula>
    </cfRule>
    <cfRule type="cellIs" dxfId="7065" priority="426" stopIfTrue="1" operator="equal">
      <formula>"振替"</formula>
    </cfRule>
  </conditionalFormatting>
  <conditionalFormatting sqref="S37">
    <cfRule type="cellIs" dxfId="7064" priority="427" stopIfTrue="1" operator="equal">
      <formula>"未定"</formula>
    </cfRule>
  </conditionalFormatting>
  <conditionalFormatting sqref="R37">
    <cfRule type="cellIs" dxfId="7063" priority="420" stopIfTrue="1" operator="equal">
      <formula>"休講"</formula>
    </cfRule>
    <cfRule type="cellIs" dxfId="7062" priority="421" stopIfTrue="1" operator="equal">
      <formula>"追加"</formula>
    </cfRule>
    <cfRule type="cellIs" dxfId="7061" priority="422" stopIfTrue="1" operator="equal">
      <formula>"振替"</formula>
    </cfRule>
  </conditionalFormatting>
  <conditionalFormatting sqref="S37">
    <cfRule type="cellIs" dxfId="7060" priority="423" stopIfTrue="1" operator="equal">
      <formula>"未定"</formula>
    </cfRule>
  </conditionalFormatting>
  <conditionalFormatting sqref="N37:O37">
    <cfRule type="cellIs" dxfId="7059" priority="419" stopIfTrue="1" operator="equal">
      <formula>"未定"</formula>
    </cfRule>
  </conditionalFormatting>
  <conditionalFormatting sqref="Z68:AA68">
    <cfRule type="cellIs" dxfId="7058" priority="412" stopIfTrue="1" operator="equal">
      <formula>"未定"</formula>
    </cfRule>
  </conditionalFormatting>
  <conditionalFormatting sqref="T19:U19">
    <cfRule type="cellIs" dxfId="7057" priority="410" stopIfTrue="1" operator="equal">
      <formula>"未定"</formula>
    </cfRule>
  </conditionalFormatting>
  <conditionalFormatting sqref="T19:U19">
    <cfRule type="cellIs" dxfId="7056" priority="411" stopIfTrue="1" operator="equal">
      <formula>"未定"</formula>
    </cfRule>
  </conditionalFormatting>
  <conditionalFormatting sqref="Z37:AA37">
    <cfRule type="cellIs" dxfId="7055" priority="399" stopIfTrue="1" operator="equal">
      <formula>"未定"</formula>
    </cfRule>
  </conditionalFormatting>
  <conditionalFormatting sqref="AD37">
    <cfRule type="cellIs" dxfId="7054" priority="400" stopIfTrue="1" operator="equal">
      <formula>"休講"</formula>
    </cfRule>
    <cfRule type="cellIs" dxfId="7053" priority="401" stopIfTrue="1" operator="equal">
      <formula>"追加"</formula>
    </cfRule>
    <cfRule type="cellIs" dxfId="7052" priority="402" stopIfTrue="1" operator="equal">
      <formula>"振替"</formula>
    </cfRule>
  </conditionalFormatting>
  <conditionalFormatting sqref="AE37">
    <cfRule type="cellIs" dxfId="7051" priority="403" stopIfTrue="1" operator="equal">
      <formula>"未定"</formula>
    </cfRule>
  </conditionalFormatting>
  <conditionalFormatting sqref="T69">
    <cfRule type="cellIs" dxfId="7050" priority="398" stopIfTrue="1" operator="equal">
      <formula>"未定"</formula>
    </cfRule>
  </conditionalFormatting>
  <conditionalFormatting sqref="Y69">
    <cfRule type="cellIs" dxfId="7049" priority="397" stopIfTrue="1" operator="equal">
      <formula>"未定"</formula>
    </cfRule>
  </conditionalFormatting>
  <conditionalFormatting sqref="X69">
    <cfRule type="cellIs" dxfId="7048" priority="394" stopIfTrue="1" operator="equal">
      <formula>"休講"</formula>
    </cfRule>
    <cfRule type="cellIs" dxfId="7047" priority="395" stopIfTrue="1" operator="equal">
      <formula>"追加"</formula>
    </cfRule>
    <cfRule type="cellIs" dxfId="7046" priority="396" stopIfTrue="1" operator="equal">
      <formula>"振替"</formula>
    </cfRule>
  </conditionalFormatting>
  <conditionalFormatting sqref="L49">
    <cfRule type="cellIs" dxfId="7045" priority="391" stopIfTrue="1" operator="equal">
      <formula>"休講"</formula>
    </cfRule>
    <cfRule type="cellIs" dxfId="7044" priority="392" stopIfTrue="1" operator="equal">
      <formula>"追加"</formula>
    </cfRule>
    <cfRule type="cellIs" dxfId="7043" priority="393" stopIfTrue="1" operator="equal">
      <formula>"振替"</formula>
    </cfRule>
  </conditionalFormatting>
  <conditionalFormatting sqref="U69">
    <cfRule type="cellIs" dxfId="7042" priority="387" stopIfTrue="1" operator="equal">
      <formula>"未定"</formula>
    </cfRule>
  </conditionalFormatting>
  <conditionalFormatting sqref="Z15:AA15">
    <cfRule type="cellIs" dxfId="7041" priority="385" stopIfTrue="1" operator="equal">
      <formula>"未定"</formula>
    </cfRule>
  </conditionalFormatting>
  <conditionalFormatting sqref="X15">
    <cfRule type="cellIs" dxfId="7040" priority="381" stopIfTrue="1" operator="equal">
      <formula>"休講"</formula>
    </cfRule>
    <cfRule type="cellIs" dxfId="7039" priority="382" stopIfTrue="1" operator="equal">
      <formula>"追加"</formula>
    </cfRule>
    <cfRule type="cellIs" dxfId="7038" priority="383" stopIfTrue="1" operator="equal">
      <formula>"振替"</formula>
    </cfRule>
  </conditionalFormatting>
  <conditionalFormatting sqref="Y15">
    <cfRule type="cellIs" dxfId="7037" priority="384" stopIfTrue="1" operator="equal">
      <formula>"未定"</formula>
    </cfRule>
  </conditionalFormatting>
  <conditionalFormatting sqref="T15:U15">
    <cfRule type="cellIs" dxfId="7036" priority="377" stopIfTrue="1" operator="equal">
      <formula>"未定"</formula>
    </cfRule>
  </conditionalFormatting>
  <conditionalFormatting sqref="T15:U15">
    <cfRule type="cellIs" dxfId="7035" priority="378" stopIfTrue="1" operator="equal">
      <formula>"未定"</formula>
    </cfRule>
  </conditionalFormatting>
  <conditionalFormatting sqref="R62">
    <cfRule type="cellIs" dxfId="7034" priority="372" stopIfTrue="1" operator="equal">
      <formula>"休講"</formula>
    </cfRule>
    <cfRule type="cellIs" dxfId="7033" priority="373" stopIfTrue="1" operator="equal">
      <formula>"追加"</formula>
    </cfRule>
    <cfRule type="cellIs" dxfId="7032" priority="374" stopIfTrue="1" operator="equal">
      <formula>"振替"</formula>
    </cfRule>
  </conditionalFormatting>
  <conditionalFormatting sqref="S62">
    <cfRule type="cellIs" dxfId="7031" priority="375" stopIfTrue="1" operator="equal">
      <formula>"未定"</formula>
    </cfRule>
  </conditionalFormatting>
  <conditionalFormatting sqref="N62:O62">
    <cfRule type="cellIs" dxfId="7030" priority="376" stopIfTrue="1" operator="equal">
      <formula>"未定"</formula>
    </cfRule>
  </conditionalFormatting>
  <conditionalFormatting sqref="Z61:AA61">
    <cfRule type="cellIs" dxfId="7029" priority="356" stopIfTrue="1" operator="equal">
      <formula>"未定"</formula>
    </cfRule>
  </conditionalFormatting>
  <conditionalFormatting sqref="AD50">
    <cfRule type="cellIs" dxfId="7028" priority="366" stopIfTrue="1" operator="equal">
      <formula>"休講"</formula>
    </cfRule>
    <cfRule type="cellIs" dxfId="7027" priority="367" stopIfTrue="1" operator="equal">
      <formula>"追加"</formula>
    </cfRule>
    <cfRule type="cellIs" dxfId="7026" priority="368" stopIfTrue="1" operator="equal">
      <formula>"振替"</formula>
    </cfRule>
  </conditionalFormatting>
  <conditionalFormatting sqref="AE50">
    <cfRule type="cellIs" dxfId="7025" priority="369" stopIfTrue="1" operator="equal">
      <formula>"未定"</formula>
    </cfRule>
  </conditionalFormatting>
  <conditionalFormatting sqref="AD50">
    <cfRule type="cellIs" dxfId="7024" priority="362" stopIfTrue="1" operator="equal">
      <formula>"休講"</formula>
    </cfRule>
    <cfRule type="cellIs" dxfId="7023" priority="363" stopIfTrue="1" operator="equal">
      <formula>"追加"</formula>
    </cfRule>
    <cfRule type="cellIs" dxfId="7022" priority="364" stopIfTrue="1" operator="equal">
      <formula>"振替"</formula>
    </cfRule>
  </conditionalFormatting>
  <conditionalFormatting sqref="AE50">
    <cfRule type="cellIs" dxfId="7021" priority="365" stopIfTrue="1" operator="equal">
      <formula>"未定"</formula>
    </cfRule>
  </conditionalFormatting>
  <conditionalFormatting sqref="Z50:AA50">
    <cfRule type="cellIs" dxfId="7020" priority="361" stopIfTrue="1" operator="equal">
      <formula>"未定"</formula>
    </cfRule>
  </conditionalFormatting>
  <conditionalFormatting sqref="Y50">
    <cfRule type="cellIs" dxfId="7019" priority="360" stopIfTrue="1" operator="equal">
      <formula>"未定"</formula>
    </cfRule>
  </conditionalFormatting>
  <conditionalFormatting sqref="X50">
    <cfRule type="cellIs" dxfId="7018" priority="357" stopIfTrue="1" operator="equal">
      <formula>"休講"</formula>
    </cfRule>
    <cfRule type="cellIs" dxfId="7017" priority="358" stopIfTrue="1" operator="equal">
      <formula>"追加"</formula>
    </cfRule>
    <cfRule type="cellIs" dxfId="7016" priority="359" stopIfTrue="1" operator="equal">
      <formula>"振替"</formula>
    </cfRule>
  </conditionalFormatting>
  <conditionalFormatting sqref="X6:X10">
    <cfRule type="cellIs" dxfId="7015" priority="350" stopIfTrue="1" operator="equal">
      <formula>5</formula>
    </cfRule>
    <cfRule type="cellIs" dxfId="7014" priority="351" stopIfTrue="1" operator="equal">
      <formula>6</formula>
    </cfRule>
    <cfRule type="cellIs" dxfId="7013" priority="352" stopIfTrue="1" operator="equal">
      <formula>7</formula>
    </cfRule>
  </conditionalFormatting>
  <conditionalFormatting sqref="S6:U10">
    <cfRule type="cellIs" dxfId="7012" priority="353" stopIfTrue="1" operator="equal">
      <formula>5</formula>
    </cfRule>
    <cfRule type="cellIs" dxfId="7011" priority="354" stopIfTrue="1" operator="equal">
      <formula>6</formula>
    </cfRule>
    <cfRule type="cellIs" dxfId="7010" priority="355" stopIfTrue="1" operator="equal">
      <formula>7</formula>
    </cfRule>
  </conditionalFormatting>
  <conditionalFormatting sqref="L16">
    <cfRule type="cellIs" dxfId="7009" priority="346" stopIfTrue="1" operator="equal">
      <formula>"休講"</formula>
    </cfRule>
    <cfRule type="cellIs" dxfId="7008" priority="347" stopIfTrue="1" operator="equal">
      <formula>"追加"</formula>
    </cfRule>
    <cfRule type="cellIs" dxfId="7007" priority="348" stopIfTrue="1" operator="equal">
      <formula>"振替"</formula>
    </cfRule>
  </conditionalFormatting>
  <conditionalFormatting sqref="M16">
    <cfRule type="cellIs" dxfId="7006" priority="349" stopIfTrue="1" operator="equal">
      <formula>"未定"</formula>
    </cfRule>
  </conditionalFormatting>
  <conditionalFormatting sqref="H16:I16">
    <cfRule type="cellIs" dxfId="7005" priority="345" stopIfTrue="1" operator="equal">
      <formula>"未定"</formula>
    </cfRule>
  </conditionalFormatting>
  <conditionalFormatting sqref="N17:O17">
    <cfRule type="cellIs" dxfId="7004" priority="344" stopIfTrue="1" operator="equal">
      <formula>"未定"</formula>
    </cfRule>
  </conditionalFormatting>
  <conditionalFormatting sqref="S17">
    <cfRule type="cellIs" dxfId="7003" priority="343" stopIfTrue="1" operator="equal">
      <formula>"未定"</formula>
    </cfRule>
  </conditionalFormatting>
  <conditionalFormatting sqref="R17">
    <cfRule type="cellIs" dxfId="7002" priority="340" stopIfTrue="1" operator="equal">
      <formula>"休講"</formula>
    </cfRule>
    <cfRule type="cellIs" dxfId="7001" priority="341" stopIfTrue="1" operator="equal">
      <formula>"追加"</formula>
    </cfRule>
    <cfRule type="cellIs" dxfId="7000" priority="342" stopIfTrue="1" operator="equal">
      <formula>"振替"</formula>
    </cfRule>
  </conditionalFormatting>
  <conditionalFormatting sqref="Y35">
    <cfRule type="cellIs" dxfId="6999" priority="339" stopIfTrue="1" operator="equal">
      <formula>"未定"</formula>
    </cfRule>
  </conditionalFormatting>
  <conditionalFormatting sqref="X35">
    <cfRule type="cellIs" dxfId="6998" priority="336" stopIfTrue="1" operator="equal">
      <formula>"休講"</formula>
    </cfRule>
    <cfRule type="cellIs" dxfId="6997" priority="337" stopIfTrue="1" operator="equal">
      <formula>"追加"</formula>
    </cfRule>
    <cfRule type="cellIs" dxfId="6996" priority="338" stopIfTrue="1" operator="equal">
      <formula>"振替"</formula>
    </cfRule>
  </conditionalFormatting>
  <conditionalFormatting sqref="Z17:AA18">
    <cfRule type="cellIs" dxfId="6995" priority="333" stopIfTrue="1" operator="equal">
      <formula>"未定"</formula>
    </cfRule>
  </conditionalFormatting>
  <conditionalFormatting sqref="X18">
    <cfRule type="cellIs" dxfId="6994" priority="330" stopIfTrue="1" operator="equal">
      <formula>"休講"</formula>
    </cfRule>
    <cfRule type="cellIs" dxfId="6993" priority="331" stopIfTrue="1" operator="equal">
      <formula>"追加"</formula>
    </cfRule>
    <cfRule type="cellIs" dxfId="6992" priority="332" stopIfTrue="1" operator="equal">
      <formula>"振替"</formula>
    </cfRule>
  </conditionalFormatting>
  <conditionalFormatting sqref="Y18">
    <cfRule type="cellIs" dxfId="6991" priority="329" stopIfTrue="1" operator="equal">
      <formula>"未定"</formula>
    </cfRule>
  </conditionalFormatting>
  <conditionalFormatting sqref="T17:U18">
    <cfRule type="cellIs" dxfId="6990" priority="324" stopIfTrue="1" operator="equal">
      <formula>"未定"</formula>
    </cfRule>
  </conditionalFormatting>
  <conditionalFormatting sqref="T17:U18">
    <cfRule type="cellIs" dxfId="6989" priority="325" stopIfTrue="1" operator="equal">
      <formula>"未定"</formula>
    </cfRule>
  </conditionalFormatting>
  <conditionalFormatting sqref="R30">
    <cfRule type="cellIs" dxfId="6988" priority="320" stopIfTrue="1" operator="equal">
      <formula>"休講"</formula>
    </cfRule>
    <cfRule type="cellIs" dxfId="6987" priority="321" stopIfTrue="1" operator="equal">
      <formula>"追加"</formula>
    </cfRule>
    <cfRule type="cellIs" dxfId="6986" priority="322" stopIfTrue="1" operator="equal">
      <formula>"振替"</formula>
    </cfRule>
  </conditionalFormatting>
  <conditionalFormatting sqref="S30">
    <cfRule type="cellIs" dxfId="6985" priority="323" stopIfTrue="1" operator="equal">
      <formula>"未定"</formula>
    </cfRule>
  </conditionalFormatting>
  <conditionalFormatting sqref="N30:O30">
    <cfRule type="cellIs" dxfId="6984" priority="318" stopIfTrue="1" operator="equal">
      <formula>"未定"</formula>
    </cfRule>
  </conditionalFormatting>
  <conditionalFormatting sqref="N30:O30">
    <cfRule type="cellIs" dxfId="6983" priority="319" stopIfTrue="1" operator="equal">
      <formula>"未定"</formula>
    </cfRule>
  </conditionalFormatting>
  <conditionalFormatting sqref="T30:U30">
    <cfRule type="cellIs" dxfId="6982" priority="316" stopIfTrue="1" operator="equal">
      <formula>"未定"</formula>
    </cfRule>
  </conditionalFormatting>
  <conditionalFormatting sqref="T30:U30">
    <cfRule type="cellIs" dxfId="6981" priority="317" stopIfTrue="1" operator="equal">
      <formula>"未定"</formula>
    </cfRule>
  </conditionalFormatting>
  <conditionalFormatting sqref="T25:U26">
    <cfRule type="cellIs" dxfId="6980" priority="314" stopIfTrue="1" operator="equal">
      <formula>"未定"</formula>
    </cfRule>
  </conditionalFormatting>
  <conditionalFormatting sqref="T25:U26">
    <cfRule type="cellIs" dxfId="6979" priority="315" stopIfTrue="1" operator="equal">
      <formula>"未定"</formula>
    </cfRule>
  </conditionalFormatting>
  <conditionalFormatting sqref="N25:O26">
    <cfRule type="cellIs" dxfId="6978" priority="312" stopIfTrue="1" operator="equal">
      <formula>"未定"</formula>
    </cfRule>
  </conditionalFormatting>
  <conditionalFormatting sqref="N25:O26">
    <cfRule type="cellIs" dxfId="6977" priority="313" stopIfTrue="1" operator="equal">
      <formula>"未定"</formula>
    </cfRule>
  </conditionalFormatting>
  <conditionalFormatting sqref="Z25:AA25">
    <cfRule type="cellIs" dxfId="6976" priority="311" stopIfTrue="1" operator="equal">
      <formula>"未定"</formula>
    </cfRule>
  </conditionalFormatting>
  <conditionalFormatting sqref="Z25:AA25">
    <cfRule type="cellIs" dxfId="6975" priority="310" stopIfTrue="1" operator="equal">
      <formula>"未定"</formula>
    </cfRule>
  </conditionalFormatting>
  <conditionalFormatting sqref="Z25:AA25">
    <cfRule type="cellIs" dxfId="6974" priority="307" stopIfTrue="1" operator="equal">
      <formula>"未定"</formula>
    </cfRule>
  </conditionalFormatting>
  <conditionalFormatting sqref="Z25:AA25">
    <cfRule type="cellIs" dxfId="6973" priority="309" stopIfTrue="1" operator="equal">
      <formula>"未定"</formula>
    </cfRule>
  </conditionalFormatting>
  <conditionalFormatting sqref="Z25:AA25">
    <cfRule type="cellIs" dxfId="6972" priority="308" stopIfTrue="1" operator="equal">
      <formula>"未定"</formula>
    </cfRule>
  </conditionalFormatting>
  <conditionalFormatting sqref="R26">
    <cfRule type="cellIs" dxfId="6971" priority="299" stopIfTrue="1" operator="equal">
      <formula>"休講"</formula>
    </cfRule>
    <cfRule type="cellIs" dxfId="6970" priority="300" stopIfTrue="1" operator="equal">
      <formula>"追加"</formula>
    </cfRule>
    <cfRule type="cellIs" dxfId="6969" priority="301" stopIfTrue="1" operator="equal">
      <formula>"振替"</formula>
    </cfRule>
  </conditionalFormatting>
  <conditionalFormatting sqref="R29">
    <cfRule type="cellIs" dxfId="6968" priority="295" stopIfTrue="1" operator="equal">
      <formula>"休講"</formula>
    </cfRule>
    <cfRule type="cellIs" dxfId="6967" priority="296" stopIfTrue="1" operator="equal">
      <formula>"追加"</formula>
    </cfRule>
    <cfRule type="cellIs" dxfId="6966" priority="297" stopIfTrue="1" operator="equal">
      <formula>"振替"</formula>
    </cfRule>
  </conditionalFormatting>
  <conditionalFormatting sqref="S29">
    <cfRule type="cellIs" dxfId="6965" priority="298" stopIfTrue="1" operator="equal">
      <formula>"未定"</formula>
    </cfRule>
  </conditionalFormatting>
  <conditionalFormatting sqref="N29:O29">
    <cfRule type="cellIs" dxfId="6964" priority="293" stopIfTrue="1" operator="equal">
      <formula>"未定"</formula>
    </cfRule>
  </conditionalFormatting>
  <conditionalFormatting sqref="N29:O29">
    <cfRule type="cellIs" dxfId="6963" priority="294" stopIfTrue="1" operator="equal">
      <formula>"未定"</formula>
    </cfRule>
  </conditionalFormatting>
  <conditionalFormatting sqref="Q27">
    <cfRule type="cellIs" dxfId="6962" priority="292" stopIfTrue="1" operator="equal">
      <formula>"未定"</formula>
    </cfRule>
  </conditionalFormatting>
  <conditionalFormatting sqref="Q29">
    <cfRule type="cellIs" dxfId="6961" priority="291" stopIfTrue="1" operator="equal">
      <formula>"未定"</formula>
    </cfRule>
  </conditionalFormatting>
  <conditionalFormatting sqref="Z28:AA28">
    <cfRule type="cellIs" dxfId="6960" priority="277" stopIfTrue="1" operator="equal">
      <formula>"未定"</formula>
    </cfRule>
  </conditionalFormatting>
  <conditionalFormatting sqref="Z28:AA28">
    <cfRule type="cellIs" dxfId="6959" priority="276" stopIfTrue="1" operator="equal">
      <formula>"未定"</formula>
    </cfRule>
  </conditionalFormatting>
  <conditionalFormatting sqref="S28">
    <cfRule type="cellIs" dxfId="6958" priority="290" stopIfTrue="1" operator="equal">
      <formula>"未定"</formula>
    </cfRule>
  </conditionalFormatting>
  <conditionalFormatting sqref="X28">
    <cfRule type="cellIs" dxfId="6957" priority="286" stopIfTrue="1" operator="equal">
      <formula>"休講"</formula>
    </cfRule>
    <cfRule type="cellIs" dxfId="6956" priority="287" stopIfTrue="1" operator="equal">
      <formula>"追加"</formula>
    </cfRule>
    <cfRule type="cellIs" dxfId="6955" priority="288" stopIfTrue="1" operator="equal">
      <formula>"振替"</formula>
    </cfRule>
  </conditionalFormatting>
  <conditionalFormatting sqref="AD28">
    <cfRule type="cellIs" dxfId="6954" priority="278" stopIfTrue="1" operator="equal">
      <formula>"休講"</formula>
    </cfRule>
    <cfRule type="cellIs" dxfId="6953" priority="279" stopIfTrue="1" operator="equal">
      <formula>"追加"</formula>
    </cfRule>
    <cfRule type="cellIs" dxfId="6952" priority="280" stopIfTrue="1" operator="equal">
      <formula>"振替"</formula>
    </cfRule>
  </conditionalFormatting>
  <conditionalFormatting sqref="AD28">
    <cfRule type="cellIs" dxfId="6951" priority="282" stopIfTrue="1" operator="equal">
      <formula>"休講"</formula>
    </cfRule>
    <cfRule type="cellIs" dxfId="6950" priority="283" stopIfTrue="1" operator="equal">
      <formula>"追加"</formula>
    </cfRule>
    <cfRule type="cellIs" dxfId="6949" priority="284" stopIfTrue="1" operator="equal">
      <formula>"振替"</formula>
    </cfRule>
  </conditionalFormatting>
  <conditionalFormatting sqref="Z28:AA28">
    <cfRule type="cellIs" dxfId="6948" priority="266" stopIfTrue="1" operator="equal">
      <formula>"未定"</formula>
    </cfRule>
  </conditionalFormatting>
  <conditionalFormatting sqref="AD28">
    <cfRule type="cellIs" dxfId="6947" priority="272" stopIfTrue="1" operator="equal">
      <formula>"休講"</formula>
    </cfRule>
    <cfRule type="cellIs" dxfId="6946" priority="273" stopIfTrue="1" operator="equal">
      <formula>"追加"</formula>
    </cfRule>
    <cfRule type="cellIs" dxfId="6945" priority="274" stopIfTrue="1" operator="equal">
      <formula>"振替"</formula>
    </cfRule>
  </conditionalFormatting>
  <conditionalFormatting sqref="Z28:AA28">
    <cfRule type="cellIs" dxfId="6944" priority="275" stopIfTrue="1" operator="equal">
      <formula>"未定"</formula>
    </cfRule>
  </conditionalFormatting>
  <conditionalFormatting sqref="Z28:AA28">
    <cfRule type="cellIs" dxfId="6943" priority="267" stopIfTrue="1" operator="equal">
      <formula>"未定"</formula>
    </cfRule>
  </conditionalFormatting>
  <conditionalFormatting sqref="AD28">
    <cfRule type="cellIs" dxfId="6942" priority="268" stopIfTrue="1" operator="equal">
      <formula>"休講"</formula>
    </cfRule>
    <cfRule type="cellIs" dxfId="6941" priority="269" stopIfTrue="1" operator="equal">
      <formula>"追加"</formula>
    </cfRule>
    <cfRule type="cellIs" dxfId="6940" priority="270" stopIfTrue="1" operator="equal">
      <formula>"振替"</formula>
    </cfRule>
  </conditionalFormatting>
  <conditionalFormatting sqref="T28:U28">
    <cfRule type="cellIs" dxfId="6939" priority="264" stopIfTrue="1" operator="equal">
      <formula>"未定"</formula>
    </cfRule>
  </conditionalFormatting>
  <conditionalFormatting sqref="T28:U28">
    <cfRule type="cellIs" dxfId="6938" priority="265" stopIfTrue="1" operator="equal">
      <formula>"未定"</formula>
    </cfRule>
  </conditionalFormatting>
  <conditionalFormatting sqref="N28:O28">
    <cfRule type="cellIs" dxfId="6937" priority="262" stopIfTrue="1" operator="equal">
      <formula>"未定"</formula>
    </cfRule>
  </conditionalFormatting>
  <conditionalFormatting sqref="N28:O28">
    <cfRule type="cellIs" dxfId="6936" priority="263" stopIfTrue="1" operator="equal">
      <formula>"未定"</formula>
    </cfRule>
  </conditionalFormatting>
  <conditionalFormatting sqref="R28">
    <cfRule type="cellIs" dxfId="6935" priority="259" stopIfTrue="1" operator="equal">
      <formula>"休講"</formula>
    </cfRule>
    <cfRule type="cellIs" dxfId="6934" priority="260" stopIfTrue="1" operator="equal">
      <formula>"追加"</formula>
    </cfRule>
    <cfRule type="cellIs" dxfId="6933" priority="261" stopIfTrue="1" operator="equal">
      <formula>"振替"</formula>
    </cfRule>
  </conditionalFormatting>
  <conditionalFormatting sqref="S26">
    <cfRule type="cellIs" dxfId="6932" priority="258" stopIfTrue="1" operator="equal">
      <formula>"未定"</formula>
    </cfRule>
  </conditionalFormatting>
  <conditionalFormatting sqref="Y28">
    <cfRule type="cellIs" dxfId="6931" priority="257" stopIfTrue="1" operator="equal">
      <formula>"未定"</formula>
    </cfRule>
  </conditionalFormatting>
  <conditionalFormatting sqref="AE28">
    <cfRule type="cellIs" dxfId="6930" priority="256" stopIfTrue="1" operator="equal">
      <formula>"未定"</formula>
    </cfRule>
  </conditionalFormatting>
  <conditionalFormatting sqref="Q28">
    <cfRule type="cellIs" dxfId="6929" priority="255" stopIfTrue="1" operator="equal">
      <formula>"未定"</formula>
    </cfRule>
  </conditionalFormatting>
  <conditionalFormatting sqref="N35:O35">
    <cfRule type="cellIs" dxfId="6928" priority="253" stopIfTrue="1" operator="equal">
      <formula>"未定"</formula>
    </cfRule>
  </conditionalFormatting>
  <conditionalFormatting sqref="N35:O35">
    <cfRule type="cellIs" dxfId="6927" priority="254" stopIfTrue="1" operator="equal">
      <formula>"未定"</formula>
    </cfRule>
  </conditionalFormatting>
  <conditionalFormatting sqref="T35:U35">
    <cfRule type="cellIs" dxfId="6926" priority="251" stopIfTrue="1" operator="equal">
      <formula>"未定"</formula>
    </cfRule>
  </conditionalFormatting>
  <conditionalFormatting sqref="T35:U35">
    <cfRule type="cellIs" dxfId="6925" priority="252" stopIfTrue="1" operator="equal">
      <formula>"未定"</formula>
    </cfRule>
  </conditionalFormatting>
  <conditionalFormatting sqref="Z35:AA35">
    <cfRule type="cellIs" dxfId="6924" priority="250" stopIfTrue="1" operator="equal">
      <formula>"未定"</formula>
    </cfRule>
  </conditionalFormatting>
  <conditionalFormatting sqref="Z35:AA35">
    <cfRule type="cellIs" dxfId="6923" priority="249" stopIfTrue="1" operator="equal">
      <formula>"未定"</formula>
    </cfRule>
  </conditionalFormatting>
  <conditionalFormatting sqref="Z35:AA35">
    <cfRule type="cellIs" dxfId="6922" priority="246" stopIfTrue="1" operator="equal">
      <formula>"未定"</formula>
    </cfRule>
  </conditionalFormatting>
  <conditionalFormatting sqref="Z35:AA35">
    <cfRule type="cellIs" dxfId="6921" priority="248" stopIfTrue="1" operator="equal">
      <formula>"未定"</formula>
    </cfRule>
  </conditionalFormatting>
  <conditionalFormatting sqref="Z35:AA35">
    <cfRule type="cellIs" dxfId="6920" priority="247" stopIfTrue="1" operator="equal">
      <formula>"未定"</formula>
    </cfRule>
  </conditionalFormatting>
  <conditionalFormatting sqref="L35">
    <cfRule type="cellIs" dxfId="6919" priority="242" stopIfTrue="1" operator="equal">
      <formula>"休講"</formula>
    </cfRule>
    <cfRule type="cellIs" dxfId="6918" priority="243" stopIfTrue="1" operator="equal">
      <formula>"追加"</formula>
    </cfRule>
    <cfRule type="cellIs" dxfId="6917" priority="244" stopIfTrue="1" operator="equal">
      <formula>"振替"</formula>
    </cfRule>
  </conditionalFormatting>
  <conditionalFormatting sqref="M35">
    <cfRule type="cellIs" dxfId="6916" priority="245" stopIfTrue="1" operator="equal">
      <formula>"未定"</formula>
    </cfRule>
  </conditionalFormatting>
  <conditionalFormatting sqref="H35:I35">
    <cfRule type="cellIs" dxfId="6915" priority="240" stopIfTrue="1" operator="equal">
      <formula>"未定"</formula>
    </cfRule>
  </conditionalFormatting>
  <conditionalFormatting sqref="H35:I35">
    <cfRule type="cellIs" dxfId="6914" priority="241" stopIfTrue="1" operator="equal">
      <formula>"未定"</formula>
    </cfRule>
  </conditionalFormatting>
  <conditionalFormatting sqref="S35">
    <cfRule type="cellIs" dxfId="6913" priority="239" stopIfTrue="1" operator="equal">
      <formula>"未定"</formula>
    </cfRule>
  </conditionalFormatting>
  <conditionalFormatting sqref="R35">
    <cfRule type="cellIs" dxfId="6912" priority="236" stopIfTrue="1" operator="equal">
      <formula>"休講"</formula>
    </cfRule>
    <cfRule type="cellIs" dxfId="6911" priority="237" stopIfTrue="1" operator="equal">
      <formula>"追加"</formula>
    </cfRule>
    <cfRule type="cellIs" dxfId="6910" priority="238" stopIfTrue="1" operator="equal">
      <formula>"振替"</formula>
    </cfRule>
  </conditionalFormatting>
  <conditionalFormatting sqref="Q35">
    <cfRule type="cellIs" dxfId="6909" priority="235" stopIfTrue="1" operator="equal">
      <formula>"未定"</formula>
    </cfRule>
  </conditionalFormatting>
  <conditionalFormatting sqref="S48">
    <cfRule type="cellIs" dxfId="6908" priority="233" stopIfTrue="1" operator="equal">
      <formula>"未定"</formula>
    </cfRule>
  </conditionalFormatting>
  <conditionalFormatting sqref="R48">
    <cfRule type="cellIs" dxfId="6907" priority="230" stopIfTrue="1" operator="equal">
      <formula>"休講"</formula>
    </cfRule>
    <cfRule type="cellIs" dxfId="6906" priority="231" stopIfTrue="1" operator="equal">
      <formula>"追加"</formula>
    </cfRule>
    <cfRule type="cellIs" dxfId="6905" priority="232" stopIfTrue="1" operator="equal">
      <formula>"振替"</formula>
    </cfRule>
  </conditionalFormatting>
  <conditionalFormatting sqref="N36:O36">
    <cfRule type="cellIs" dxfId="6904" priority="228" stopIfTrue="1" operator="equal">
      <formula>"未定"</formula>
    </cfRule>
  </conditionalFormatting>
  <conditionalFormatting sqref="N36:O36">
    <cfRule type="cellIs" dxfId="6903" priority="229" stopIfTrue="1" operator="equal">
      <formula>"未定"</formula>
    </cfRule>
  </conditionalFormatting>
  <conditionalFormatting sqref="S36">
    <cfRule type="cellIs" dxfId="6902" priority="227" stopIfTrue="1" operator="equal">
      <formula>"未定"</formula>
    </cfRule>
  </conditionalFormatting>
  <conditionalFormatting sqref="R36">
    <cfRule type="cellIs" dxfId="6901" priority="224" stopIfTrue="1" operator="equal">
      <formula>"休講"</formula>
    </cfRule>
    <cfRule type="cellIs" dxfId="6900" priority="225" stopIfTrue="1" operator="equal">
      <formula>"追加"</formula>
    </cfRule>
    <cfRule type="cellIs" dxfId="6899" priority="226" stopIfTrue="1" operator="equal">
      <formula>"振替"</formula>
    </cfRule>
  </conditionalFormatting>
  <conditionalFormatting sqref="AD36">
    <cfRule type="cellIs" dxfId="6898" priority="219" stopIfTrue="1" operator="equal">
      <formula>"休講"</formula>
    </cfRule>
    <cfRule type="cellIs" dxfId="6897" priority="220" stopIfTrue="1" operator="equal">
      <formula>"追加"</formula>
    </cfRule>
    <cfRule type="cellIs" dxfId="6896" priority="221" stopIfTrue="1" operator="equal">
      <formula>"振替"</formula>
    </cfRule>
  </conditionalFormatting>
  <conditionalFormatting sqref="AE36">
    <cfRule type="cellIs" dxfId="6895" priority="222" stopIfTrue="1" operator="equal">
      <formula>"未定"</formula>
    </cfRule>
  </conditionalFormatting>
  <conditionalFormatting sqref="Z36:AA36">
    <cfRule type="cellIs" dxfId="6894" priority="218" stopIfTrue="1" operator="equal">
      <formula>"未定"</formula>
    </cfRule>
  </conditionalFormatting>
  <conditionalFormatting sqref="Z36:AA36">
    <cfRule type="cellIs" dxfId="6893" priority="217" stopIfTrue="1" operator="equal">
      <formula>"未定"</formula>
    </cfRule>
  </conditionalFormatting>
  <conditionalFormatting sqref="Z36:AA36">
    <cfRule type="cellIs" dxfId="6892" priority="214" stopIfTrue="1" operator="equal">
      <formula>"未定"</formula>
    </cfRule>
  </conditionalFormatting>
  <conditionalFormatting sqref="Z36:AA36">
    <cfRule type="cellIs" dxfId="6891" priority="216" stopIfTrue="1" operator="equal">
      <formula>"未定"</formula>
    </cfRule>
  </conditionalFormatting>
  <conditionalFormatting sqref="Z36:AA36">
    <cfRule type="cellIs" dxfId="6890" priority="215" stopIfTrue="1" operator="equal">
      <formula>"未定"</formula>
    </cfRule>
  </conditionalFormatting>
  <conditionalFormatting sqref="Q36">
    <cfRule type="cellIs" dxfId="6889" priority="213" stopIfTrue="1" operator="equal">
      <formula>"未定"</formula>
    </cfRule>
  </conditionalFormatting>
  <conditionalFormatting sqref="Y37">
    <cfRule type="cellIs" dxfId="6888" priority="210" stopIfTrue="1" operator="equal">
      <formula>"未定"</formula>
    </cfRule>
  </conditionalFormatting>
  <conditionalFormatting sqref="X37">
    <cfRule type="cellIs" dxfId="6887" priority="207" stopIfTrue="1" operator="equal">
      <formula>"休講"</formula>
    </cfRule>
    <cfRule type="cellIs" dxfId="6886" priority="208" stopIfTrue="1" operator="equal">
      <formula>"追加"</formula>
    </cfRule>
    <cfRule type="cellIs" dxfId="6885" priority="209" stopIfTrue="1" operator="equal">
      <formula>"振替"</formula>
    </cfRule>
  </conditionalFormatting>
  <conditionalFormatting sqref="T37:U37">
    <cfRule type="cellIs" dxfId="6884" priority="204" stopIfTrue="1" operator="equal">
      <formula>"未定"</formula>
    </cfRule>
  </conditionalFormatting>
  <conditionalFormatting sqref="T37:U37">
    <cfRule type="cellIs" dxfId="6883" priority="205" stopIfTrue="1" operator="equal">
      <formula>"未定"</formula>
    </cfRule>
  </conditionalFormatting>
  <conditionalFormatting sqref="Y38">
    <cfRule type="cellIs" dxfId="6882" priority="203" stopIfTrue="1" operator="equal">
      <formula>"未定"</formula>
    </cfRule>
  </conditionalFormatting>
  <conditionalFormatting sqref="X38">
    <cfRule type="cellIs" dxfId="6881" priority="200" stopIfTrue="1" operator="equal">
      <formula>"休講"</formula>
    </cfRule>
    <cfRule type="cellIs" dxfId="6880" priority="201" stopIfTrue="1" operator="equal">
      <formula>"追加"</formula>
    </cfRule>
    <cfRule type="cellIs" dxfId="6879" priority="202" stopIfTrue="1" operator="equal">
      <formula>"振替"</formula>
    </cfRule>
  </conditionalFormatting>
  <conditionalFormatting sqref="T38:U38">
    <cfRule type="cellIs" dxfId="6878" priority="198" stopIfTrue="1" operator="equal">
      <formula>"未定"</formula>
    </cfRule>
  </conditionalFormatting>
  <conditionalFormatting sqref="T38:U38">
    <cfRule type="cellIs" dxfId="6877" priority="199" stopIfTrue="1" operator="equal">
      <formula>"未定"</formula>
    </cfRule>
  </conditionalFormatting>
  <conditionalFormatting sqref="T39:U39">
    <cfRule type="cellIs" dxfId="6876" priority="192" stopIfTrue="1" operator="equal">
      <formula>"未定"</formula>
    </cfRule>
  </conditionalFormatting>
  <conditionalFormatting sqref="T39:U39">
    <cfRule type="cellIs" dxfId="6875" priority="193" stopIfTrue="1" operator="equal">
      <formula>"未定"</formula>
    </cfRule>
  </conditionalFormatting>
  <conditionalFormatting sqref="N39:O39">
    <cfRule type="cellIs" dxfId="6874" priority="190" stopIfTrue="1" operator="equal">
      <formula>"未定"</formula>
    </cfRule>
  </conditionalFormatting>
  <conditionalFormatting sqref="N39:O39">
    <cfRule type="cellIs" dxfId="6873" priority="191" stopIfTrue="1" operator="equal">
      <formula>"未定"</formula>
    </cfRule>
  </conditionalFormatting>
  <conditionalFormatting sqref="R39">
    <cfRule type="cellIs" dxfId="6872" priority="186" stopIfTrue="1" operator="equal">
      <formula>"休講"</formula>
    </cfRule>
    <cfRule type="cellIs" dxfId="6871" priority="187" stopIfTrue="1" operator="equal">
      <formula>"追加"</formula>
    </cfRule>
    <cfRule type="cellIs" dxfId="6870" priority="188" stopIfTrue="1" operator="equal">
      <formula>"振替"</formula>
    </cfRule>
  </conditionalFormatting>
  <conditionalFormatting sqref="S39">
    <cfRule type="cellIs" dxfId="6869" priority="184" stopIfTrue="1" operator="equal">
      <formula>"未定"</formula>
    </cfRule>
  </conditionalFormatting>
  <conditionalFormatting sqref="X39">
    <cfRule type="cellIs" dxfId="6868" priority="180" stopIfTrue="1" operator="equal">
      <formula>"休講"</formula>
    </cfRule>
    <cfRule type="cellIs" dxfId="6867" priority="181" stopIfTrue="1" operator="equal">
      <formula>"追加"</formula>
    </cfRule>
    <cfRule type="cellIs" dxfId="6866" priority="182" stopIfTrue="1" operator="equal">
      <formula>"振替"</formula>
    </cfRule>
  </conditionalFormatting>
  <conditionalFormatting sqref="Y39">
    <cfRule type="cellIs" dxfId="6865" priority="183" stopIfTrue="1" operator="equal">
      <formula>"未定"</formula>
    </cfRule>
  </conditionalFormatting>
  <conditionalFormatting sqref="T40:U40">
    <cfRule type="cellIs" dxfId="6864" priority="178" stopIfTrue="1" operator="equal">
      <formula>"未定"</formula>
    </cfRule>
  </conditionalFormatting>
  <conditionalFormatting sqref="T40:U40">
    <cfRule type="cellIs" dxfId="6863" priority="179" stopIfTrue="1" operator="equal">
      <formula>"未定"</formula>
    </cfRule>
  </conditionalFormatting>
  <conditionalFormatting sqref="X40">
    <cfRule type="cellIs" dxfId="6862" priority="174" stopIfTrue="1" operator="equal">
      <formula>"休講"</formula>
    </cfRule>
    <cfRule type="cellIs" dxfId="6861" priority="175" stopIfTrue="1" operator="equal">
      <formula>"追加"</formula>
    </cfRule>
    <cfRule type="cellIs" dxfId="6860" priority="176" stopIfTrue="1" operator="equal">
      <formula>"振替"</formula>
    </cfRule>
  </conditionalFormatting>
  <conditionalFormatting sqref="Y40">
    <cfRule type="cellIs" dxfId="6859" priority="177" stopIfTrue="1" operator="equal">
      <formula>"未定"</formula>
    </cfRule>
  </conditionalFormatting>
  <conditionalFormatting sqref="H46:I46">
    <cfRule type="cellIs" dxfId="6858" priority="172" stopIfTrue="1" operator="equal">
      <formula>"未定"</formula>
    </cfRule>
  </conditionalFormatting>
  <conditionalFormatting sqref="H46:I46">
    <cfRule type="cellIs" dxfId="6857" priority="173" stopIfTrue="1" operator="equal">
      <formula>"未定"</formula>
    </cfRule>
  </conditionalFormatting>
  <conditionalFormatting sqref="N46:O46">
    <cfRule type="cellIs" dxfId="6856" priority="170" stopIfTrue="1" operator="equal">
      <formula>"未定"</formula>
    </cfRule>
  </conditionalFormatting>
  <conditionalFormatting sqref="N46:O46">
    <cfRule type="cellIs" dxfId="6855" priority="171" stopIfTrue="1" operator="equal">
      <formula>"未定"</formula>
    </cfRule>
  </conditionalFormatting>
  <conditionalFormatting sqref="N47:O48">
    <cfRule type="cellIs" dxfId="6854" priority="168" stopIfTrue="1" operator="equal">
      <formula>"未定"</formula>
    </cfRule>
  </conditionalFormatting>
  <conditionalFormatting sqref="N47:O48">
    <cfRule type="cellIs" dxfId="6853" priority="169" stopIfTrue="1" operator="equal">
      <formula>"未定"</formula>
    </cfRule>
  </conditionalFormatting>
  <conditionalFormatting sqref="T46:U46">
    <cfRule type="cellIs" dxfId="6852" priority="166" stopIfTrue="1" operator="equal">
      <formula>"未定"</formula>
    </cfRule>
  </conditionalFormatting>
  <conditionalFormatting sqref="T46:U46">
    <cfRule type="cellIs" dxfId="6851" priority="167" stopIfTrue="1" operator="equal">
      <formula>"未定"</formula>
    </cfRule>
  </conditionalFormatting>
  <conditionalFormatting sqref="Z38:AA38">
    <cfRule type="cellIs" dxfId="6850" priority="165" stopIfTrue="1" operator="equal">
      <formula>"未定"</formula>
    </cfRule>
  </conditionalFormatting>
  <conditionalFormatting sqref="Z38:AA38">
    <cfRule type="cellIs" dxfId="6849" priority="164" stopIfTrue="1" operator="equal">
      <formula>"未定"</formula>
    </cfRule>
  </conditionalFormatting>
  <conditionalFormatting sqref="Z38:AA38">
    <cfRule type="cellIs" dxfId="6848" priority="161" stopIfTrue="1" operator="equal">
      <formula>"未定"</formula>
    </cfRule>
  </conditionalFormatting>
  <conditionalFormatting sqref="Z38:AA38">
    <cfRule type="cellIs" dxfId="6847" priority="163" stopIfTrue="1" operator="equal">
      <formula>"未定"</formula>
    </cfRule>
  </conditionalFormatting>
  <conditionalFormatting sqref="Z38:AA38">
    <cfRule type="cellIs" dxfId="6846" priority="162" stopIfTrue="1" operator="equal">
      <formula>"未定"</formula>
    </cfRule>
  </conditionalFormatting>
  <conditionalFormatting sqref="Z40:AA40">
    <cfRule type="cellIs" dxfId="6845" priority="160" stopIfTrue="1" operator="equal">
      <formula>"未定"</formula>
    </cfRule>
  </conditionalFormatting>
  <conditionalFormatting sqref="Z40:AA40">
    <cfRule type="cellIs" dxfId="6844" priority="159" stopIfTrue="1" operator="equal">
      <formula>"未定"</formula>
    </cfRule>
  </conditionalFormatting>
  <conditionalFormatting sqref="Z40:AA40">
    <cfRule type="cellIs" dxfId="6843" priority="156" stopIfTrue="1" operator="equal">
      <formula>"未定"</formula>
    </cfRule>
  </conditionalFormatting>
  <conditionalFormatting sqref="Z40:AA40">
    <cfRule type="cellIs" dxfId="6842" priority="158" stopIfTrue="1" operator="equal">
      <formula>"未定"</formula>
    </cfRule>
  </conditionalFormatting>
  <conditionalFormatting sqref="Z40:AA40">
    <cfRule type="cellIs" dxfId="6841" priority="157" stopIfTrue="1" operator="equal">
      <formula>"未定"</formula>
    </cfRule>
  </conditionalFormatting>
  <conditionalFormatting sqref="Z45:AA46 Z48:AA48">
    <cfRule type="cellIs" dxfId="6840" priority="150" stopIfTrue="1" operator="equal">
      <formula>"未定"</formula>
    </cfRule>
  </conditionalFormatting>
  <conditionalFormatting sqref="Z45:AA46 Z48:AA48">
    <cfRule type="cellIs" dxfId="6839" priority="149" stopIfTrue="1" operator="equal">
      <formula>"未定"</formula>
    </cfRule>
  </conditionalFormatting>
  <conditionalFormatting sqref="Z45:AA46 Z48:AA48">
    <cfRule type="cellIs" dxfId="6838" priority="146" stopIfTrue="1" operator="equal">
      <formula>"未定"</formula>
    </cfRule>
  </conditionalFormatting>
  <conditionalFormatting sqref="Z45:AA46 Z48:AA48">
    <cfRule type="cellIs" dxfId="6837" priority="148" stopIfTrue="1" operator="equal">
      <formula>"未定"</formula>
    </cfRule>
  </conditionalFormatting>
  <conditionalFormatting sqref="Z45:AA46 Z48:AA48">
    <cfRule type="cellIs" dxfId="6836" priority="147" stopIfTrue="1" operator="equal">
      <formula>"未定"</formula>
    </cfRule>
  </conditionalFormatting>
  <conditionalFormatting sqref="N45">
    <cfRule type="cellIs" dxfId="6835" priority="144" stopIfTrue="1" operator="equal">
      <formula>"未定"</formula>
    </cfRule>
  </conditionalFormatting>
  <conditionalFormatting sqref="N45">
    <cfRule type="cellIs" dxfId="6834" priority="145" stopIfTrue="1" operator="equal">
      <formula>"未定"</formula>
    </cfRule>
  </conditionalFormatting>
  <conditionalFormatting sqref="O45">
    <cfRule type="cellIs" dxfId="6833" priority="142" stopIfTrue="1" operator="equal">
      <formula>"未定"</formula>
    </cfRule>
  </conditionalFormatting>
  <conditionalFormatting sqref="O45">
    <cfRule type="cellIs" dxfId="6832" priority="143" stopIfTrue="1" operator="equal">
      <formula>"未定"</formula>
    </cfRule>
  </conditionalFormatting>
  <conditionalFormatting sqref="X48">
    <cfRule type="cellIs" dxfId="6831" priority="138" stopIfTrue="1" operator="equal">
      <formula>"休講"</formula>
    </cfRule>
    <cfRule type="cellIs" dxfId="6830" priority="139" stopIfTrue="1" operator="equal">
      <formula>"追加"</formula>
    </cfRule>
    <cfRule type="cellIs" dxfId="6829" priority="140" stopIfTrue="1" operator="equal">
      <formula>"振替"</formula>
    </cfRule>
  </conditionalFormatting>
  <conditionalFormatting sqref="Y48">
    <cfRule type="cellIs" dxfId="6828" priority="141" stopIfTrue="1" operator="equal">
      <formula>"未定"</formula>
    </cfRule>
  </conditionalFormatting>
  <conditionalFormatting sqref="X48">
    <cfRule type="cellIs" dxfId="6827" priority="134" stopIfTrue="1" operator="equal">
      <formula>"休講"</formula>
    </cfRule>
    <cfRule type="cellIs" dxfId="6826" priority="135" stopIfTrue="1" operator="equal">
      <formula>"追加"</formula>
    </cfRule>
    <cfRule type="cellIs" dxfId="6825" priority="136" stopIfTrue="1" operator="equal">
      <formula>"振替"</formula>
    </cfRule>
  </conditionalFormatting>
  <conditionalFormatting sqref="Y48">
    <cfRule type="cellIs" dxfId="6824" priority="137" stopIfTrue="1" operator="equal">
      <formula>"未定"</formula>
    </cfRule>
  </conditionalFormatting>
  <conditionalFormatting sqref="T47:U48">
    <cfRule type="cellIs" dxfId="6823" priority="132" stopIfTrue="1" operator="equal">
      <formula>"未定"</formula>
    </cfRule>
  </conditionalFormatting>
  <conditionalFormatting sqref="T47:U48">
    <cfRule type="cellIs" dxfId="6822" priority="133" stopIfTrue="1" operator="equal">
      <formula>"未定"</formula>
    </cfRule>
  </conditionalFormatting>
  <conditionalFormatting sqref="T50:U50">
    <cfRule type="cellIs" dxfId="6821" priority="130" stopIfTrue="1" operator="equal">
      <formula>"未定"</formula>
    </cfRule>
  </conditionalFormatting>
  <conditionalFormatting sqref="T50:U50">
    <cfRule type="cellIs" dxfId="6820" priority="131" stopIfTrue="1" operator="equal">
      <formula>"未定"</formula>
    </cfRule>
  </conditionalFormatting>
  <conditionalFormatting sqref="T49:U49">
    <cfRule type="cellIs" dxfId="6819" priority="128" stopIfTrue="1" operator="equal">
      <formula>"未定"</formula>
    </cfRule>
  </conditionalFormatting>
  <conditionalFormatting sqref="T49:U49">
    <cfRule type="cellIs" dxfId="6818" priority="129" stopIfTrue="1" operator="equal">
      <formula>"未定"</formula>
    </cfRule>
  </conditionalFormatting>
  <conditionalFormatting sqref="X49">
    <cfRule type="cellIs" dxfId="6817" priority="125" stopIfTrue="1" operator="equal">
      <formula>"休講"</formula>
    </cfRule>
    <cfRule type="cellIs" dxfId="6816" priority="126" stopIfTrue="1" operator="equal">
      <formula>"追加"</formula>
    </cfRule>
    <cfRule type="cellIs" dxfId="6815" priority="127" stopIfTrue="1" operator="equal">
      <formula>"振替"</formula>
    </cfRule>
  </conditionalFormatting>
  <conditionalFormatting sqref="X49">
    <cfRule type="cellIs" dxfId="6814" priority="122" stopIfTrue="1" operator="equal">
      <formula>"休講"</formula>
    </cfRule>
    <cfRule type="cellIs" dxfId="6813" priority="123" stopIfTrue="1" operator="equal">
      <formula>"追加"</formula>
    </cfRule>
    <cfRule type="cellIs" dxfId="6812" priority="124" stopIfTrue="1" operator="equal">
      <formula>"振替"</formula>
    </cfRule>
  </conditionalFormatting>
  <conditionalFormatting sqref="Y49">
    <cfRule type="cellIs" dxfId="6811" priority="121" stopIfTrue="1" operator="equal">
      <formula>"未定"</formula>
    </cfRule>
  </conditionalFormatting>
  <conditionalFormatting sqref="Y49">
    <cfRule type="cellIs" dxfId="6810" priority="120" stopIfTrue="1" operator="equal">
      <formula>"未定"</formula>
    </cfRule>
  </conditionalFormatting>
  <conditionalFormatting sqref="AE49">
    <cfRule type="cellIs" dxfId="6809" priority="119" stopIfTrue="1" operator="equal">
      <formula>"未定"</formula>
    </cfRule>
  </conditionalFormatting>
  <conditionalFormatting sqref="AE49">
    <cfRule type="cellIs" dxfId="6808" priority="118" stopIfTrue="1" operator="equal">
      <formula>"未定"</formula>
    </cfRule>
  </conditionalFormatting>
  <conditionalFormatting sqref="Z49:AA49">
    <cfRule type="cellIs" dxfId="6807" priority="114" stopIfTrue="1" operator="equal">
      <formula>"未定"</formula>
    </cfRule>
  </conditionalFormatting>
  <conditionalFormatting sqref="Z49:AA49">
    <cfRule type="cellIs" dxfId="6806" priority="113" stopIfTrue="1" operator="equal">
      <formula>"未定"</formula>
    </cfRule>
  </conditionalFormatting>
  <conditionalFormatting sqref="Z49:AA49">
    <cfRule type="cellIs" dxfId="6805" priority="110" stopIfTrue="1" operator="equal">
      <formula>"未定"</formula>
    </cfRule>
  </conditionalFormatting>
  <conditionalFormatting sqref="Z49:AA49">
    <cfRule type="cellIs" dxfId="6804" priority="112" stopIfTrue="1" operator="equal">
      <formula>"未定"</formula>
    </cfRule>
  </conditionalFormatting>
  <conditionalFormatting sqref="Z49:AA49">
    <cfRule type="cellIs" dxfId="6803" priority="111" stopIfTrue="1" operator="equal">
      <formula>"未定"</formula>
    </cfRule>
  </conditionalFormatting>
  <conditionalFormatting sqref="AD49">
    <cfRule type="cellIs" dxfId="6802" priority="107" stopIfTrue="1" operator="equal">
      <formula>"休講"</formula>
    </cfRule>
    <cfRule type="cellIs" dxfId="6801" priority="108" stopIfTrue="1" operator="equal">
      <formula>"追加"</formula>
    </cfRule>
    <cfRule type="cellIs" dxfId="6800" priority="109" stopIfTrue="1" operator="equal">
      <formula>"振替"</formula>
    </cfRule>
  </conditionalFormatting>
  <conditionalFormatting sqref="N55">
    <cfRule type="cellIs" dxfId="6799" priority="105" stopIfTrue="1" operator="equal">
      <formula>"未定"</formula>
    </cfRule>
  </conditionalFormatting>
  <conditionalFormatting sqref="N55">
    <cfRule type="cellIs" dxfId="6798" priority="106" stopIfTrue="1" operator="equal">
      <formula>"未定"</formula>
    </cfRule>
  </conditionalFormatting>
  <conditionalFormatting sqref="O55">
    <cfRule type="cellIs" dxfId="6797" priority="103" stopIfTrue="1" operator="equal">
      <formula>"未定"</formula>
    </cfRule>
  </conditionalFormatting>
  <conditionalFormatting sqref="O55">
    <cfRule type="cellIs" dxfId="6796" priority="104" stopIfTrue="1" operator="equal">
      <formula>"未定"</formula>
    </cfRule>
  </conditionalFormatting>
  <conditionalFormatting sqref="T55:U55">
    <cfRule type="cellIs" dxfId="6795" priority="101" stopIfTrue="1" operator="equal">
      <formula>"未定"</formula>
    </cfRule>
  </conditionalFormatting>
  <conditionalFormatting sqref="T55:U55">
    <cfRule type="cellIs" dxfId="6794" priority="102" stopIfTrue="1" operator="equal">
      <formula>"未定"</formula>
    </cfRule>
  </conditionalFormatting>
  <conditionalFormatting sqref="Z55:AA55">
    <cfRule type="cellIs" dxfId="6793" priority="100" stopIfTrue="1" operator="equal">
      <formula>"未定"</formula>
    </cfRule>
  </conditionalFormatting>
  <conditionalFormatting sqref="Z55:AA55">
    <cfRule type="cellIs" dxfId="6792" priority="99" stopIfTrue="1" operator="equal">
      <formula>"未定"</formula>
    </cfRule>
  </conditionalFormatting>
  <conditionalFormatting sqref="Z55:AA55">
    <cfRule type="cellIs" dxfId="6791" priority="96" stopIfTrue="1" operator="equal">
      <formula>"未定"</formula>
    </cfRule>
  </conditionalFormatting>
  <conditionalFormatting sqref="Z55:AA55">
    <cfRule type="cellIs" dxfId="6790" priority="98" stopIfTrue="1" operator="equal">
      <formula>"未定"</formula>
    </cfRule>
  </conditionalFormatting>
  <conditionalFormatting sqref="Z55:AA55">
    <cfRule type="cellIs" dxfId="6789" priority="97" stopIfTrue="1" operator="equal">
      <formula>"未定"</formula>
    </cfRule>
  </conditionalFormatting>
  <conditionalFormatting sqref="T60:U60">
    <cfRule type="cellIs" dxfId="6788" priority="94" stopIfTrue="1" operator="equal">
      <formula>"未定"</formula>
    </cfRule>
  </conditionalFormatting>
  <conditionalFormatting sqref="T60:U60">
    <cfRule type="cellIs" dxfId="6787" priority="95" stopIfTrue="1" operator="equal">
      <formula>"未定"</formula>
    </cfRule>
  </conditionalFormatting>
  <conditionalFormatting sqref="T57:U58">
    <cfRule type="cellIs" dxfId="6786" priority="92" stopIfTrue="1" operator="equal">
      <formula>"未定"</formula>
    </cfRule>
  </conditionalFormatting>
  <conditionalFormatting sqref="T57:U58">
    <cfRule type="cellIs" dxfId="6785" priority="93" stopIfTrue="1" operator="equal">
      <formula>"未定"</formula>
    </cfRule>
  </conditionalFormatting>
  <conditionalFormatting sqref="Z57:AA58">
    <cfRule type="cellIs" dxfId="6784" priority="91" stopIfTrue="1" operator="equal">
      <formula>"未定"</formula>
    </cfRule>
  </conditionalFormatting>
  <conditionalFormatting sqref="Z57:AA58">
    <cfRule type="cellIs" dxfId="6783" priority="90" stopIfTrue="1" operator="equal">
      <formula>"未定"</formula>
    </cfRule>
  </conditionalFormatting>
  <conditionalFormatting sqref="Z57:AA58">
    <cfRule type="cellIs" dxfId="6782" priority="87" stopIfTrue="1" operator="equal">
      <formula>"未定"</formula>
    </cfRule>
  </conditionalFormatting>
  <conditionalFormatting sqref="Z57:AA58">
    <cfRule type="cellIs" dxfId="6781" priority="89" stopIfTrue="1" operator="equal">
      <formula>"未定"</formula>
    </cfRule>
  </conditionalFormatting>
  <conditionalFormatting sqref="Z57:AA58">
    <cfRule type="cellIs" dxfId="6780" priority="88" stopIfTrue="1" operator="equal">
      <formula>"未定"</formula>
    </cfRule>
  </conditionalFormatting>
  <conditionalFormatting sqref="Z60:AA60">
    <cfRule type="cellIs" dxfId="6779" priority="86" stopIfTrue="1" operator="equal">
      <formula>"未定"</formula>
    </cfRule>
  </conditionalFormatting>
  <conditionalFormatting sqref="Z60:AA60">
    <cfRule type="cellIs" dxfId="6778" priority="85" stopIfTrue="1" operator="equal">
      <formula>"未定"</formula>
    </cfRule>
  </conditionalFormatting>
  <conditionalFormatting sqref="Z60:AA60">
    <cfRule type="cellIs" dxfId="6777" priority="82" stopIfTrue="1" operator="equal">
      <formula>"未定"</formula>
    </cfRule>
  </conditionalFormatting>
  <conditionalFormatting sqref="Z60:AA60">
    <cfRule type="cellIs" dxfId="6776" priority="84" stopIfTrue="1" operator="equal">
      <formula>"未定"</formula>
    </cfRule>
  </conditionalFormatting>
  <conditionalFormatting sqref="Z60:AA60">
    <cfRule type="cellIs" dxfId="6775" priority="83" stopIfTrue="1" operator="equal">
      <formula>"未定"</formula>
    </cfRule>
  </conditionalFormatting>
  <conditionalFormatting sqref="S58">
    <cfRule type="cellIs" dxfId="6774" priority="75" stopIfTrue="1" operator="equal">
      <formula>"未定"</formula>
    </cfRule>
  </conditionalFormatting>
  <conditionalFormatting sqref="R58">
    <cfRule type="cellIs" dxfId="6773" priority="72" stopIfTrue="1" operator="equal">
      <formula>"休講"</formula>
    </cfRule>
    <cfRule type="cellIs" dxfId="6772" priority="73" stopIfTrue="1" operator="equal">
      <formula>"追加"</formula>
    </cfRule>
    <cfRule type="cellIs" dxfId="6771" priority="74" stopIfTrue="1" operator="equal">
      <formula>"振替"</formula>
    </cfRule>
  </conditionalFormatting>
  <conditionalFormatting sqref="R58">
    <cfRule type="cellIs" dxfId="6770" priority="69" stopIfTrue="1" operator="equal">
      <formula>"休講"</formula>
    </cfRule>
    <cfRule type="cellIs" dxfId="6769" priority="70" stopIfTrue="1" operator="equal">
      <formula>"追加"</formula>
    </cfRule>
    <cfRule type="cellIs" dxfId="6768" priority="71" stopIfTrue="1" operator="equal">
      <formula>"振替"</formula>
    </cfRule>
  </conditionalFormatting>
  <conditionalFormatting sqref="S58">
    <cfRule type="cellIs" dxfId="6767" priority="68" stopIfTrue="1" operator="equal">
      <formula>"未定"</formula>
    </cfRule>
  </conditionalFormatting>
  <conditionalFormatting sqref="N58:O58">
    <cfRule type="cellIs" dxfId="6766" priority="66" stopIfTrue="1" operator="equal">
      <formula>"未定"</formula>
    </cfRule>
  </conditionalFormatting>
  <conditionalFormatting sqref="N58:O58">
    <cfRule type="cellIs" dxfId="6765" priority="67" stopIfTrue="1" operator="equal">
      <formula>"未定"</formula>
    </cfRule>
  </conditionalFormatting>
  <conditionalFormatting sqref="AD59">
    <cfRule type="cellIs" dxfId="6764" priority="63" stopIfTrue="1" operator="equal">
      <formula>"休講"</formula>
    </cfRule>
    <cfRule type="cellIs" dxfId="6763" priority="64" stopIfTrue="1" operator="equal">
      <formula>"追加"</formula>
    </cfRule>
    <cfRule type="cellIs" dxfId="6762" priority="65" stopIfTrue="1" operator="equal">
      <formula>"振替"</formula>
    </cfRule>
  </conditionalFormatting>
  <conditionalFormatting sqref="X59">
    <cfRule type="cellIs" dxfId="6761" priority="58" stopIfTrue="1" operator="equal">
      <formula>"休講"</formula>
    </cfRule>
    <cfRule type="cellIs" dxfId="6760" priority="59" stopIfTrue="1" operator="equal">
      <formula>"追加"</formula>
    </cfRule>
    <cfRule type="cellIs" dxfId="6759" priority="60" stopIfTrue="1" operator="equal">
      <formula>"振替"</formula>
    </cfRule>
  </conditionalFormatting>
  <conditionalFormatting sqref="AD59">
    <cfRule type="cellIs" dxfId="6758" priority="54" stopIfTrue="1" operator="equal">
      <formula>"休講"</formula>
    </cfRule>
    <cfRule type="cellIs" dxfId="6757" priority="55" stopIfTrue="1" operator="equal">
      <formula>"追加"</formula>
    </cfRule>
    <cfRule type="cellIs" dxfId="6756" priority="56" stopIfTrue="1" operator="equal">
      <formula>"振替"</formula>
    </cfRule>
  </conditionalFormatting>
  <conditionalFormatting sqref="X59">
    <cfRule type="cellIs" dxfId="6755" priority="50" stopIfTrue="1" operator="equal">
      <formula>"休講"</formula>
    </cfRule>
    <cfRule type="cellIs" dxfId="6754" priority="51" stopIfTrue="1" operator="equal">
      <formula>"追加"</formula>
    </cfRule>
    <cfRule type="cellIs" dxfId="6753" priority="52" stopIfTrue="1" operator="equal">
      <formula>"振替"</formula>
    </cfRule>
  </conditionalFormatting>
  <conditionalFormatting sqref="T59:U59">
    <cfRule type="cellIs" dxfId="6752" priority="48" stopIfTrue="1" operator="equal">
      <formula>"未定"</formula>
    </cfRule>
  </conditionalFormatting>
  <conditionalFormatting sqref="T59:U59">
    <cfRule type="cellIs" dxfId="6751" priority="49" stopIfTrue="1" operator="equal">
      <formula>"未定"</formula>
    </cfRule>
  </conditionalFormatting>
  <conditionalFormatting sqref="Z59:AA59">
    <cfRule type="cellIs" dxfId="6750" priority="47" stopIfTrue="1" operator="equal">
      <formula>"未定"</formula>
    </cfRule>
  </conditionalFormatting>
  <conditionalFormatting sqref="Z59:AA59">
    <cfRule type="cellIs" dxfId="6749" priority="46" stopIfTrue="1" operator="equal">
      <formula>"未定"</formula>
    </cfRule>
  </conditionalFormatting>
  <conditionalFormatting sqref="Z59:AA59">
    <cfRule type="cellIs" dxfId="6748" priority="43" stopIfTrue="1" operator="equal">
      <formula>"未定"</formula>
    </cfRule>
  </conditionalFormatting>
  <conditionalFormatting sqref="Z59:AA59">
    <cfRule type="cellIs" dxfId="6747" priority="45" stopIfTrue="1" operator="equal">
      <formula>"未定"</formula>
    </cfRule>
  </conditionalFormatting>
  <conditionalFormatting sqref="Z59:AA59">
    <cfRule type="cellIs" dxfId="6746" priority="44" stopIfTrue="1" operator="equal">
      <formula>"未定"</formula>
    </cfRule>
  </conditionalFormatting>
  <conditionalFormatting sqref="S59">
    <cfRule type="cellIs" dxfId="6745" priority="42" stopIfTrue="1" operator="equal">
      <formula>"未定"</formula>
    </cfRule>
  </conditionalFormatting>
  <conditionalFormatting sqref="R59">
    <cfRule type="cellIs" dxfId="6744" priority="39" stopIfTrue="1" operator="equal">
      <formula>"休講"</formula>
    </cfRule>
    <cfRule type="cellIs" dxfId="6743" priority="40" stopIfTrue="1" operator="equal">
      <formula>"追加"</formula>
    </cfRule>
    <cfRule type="cellIs" dxfId="6742" priority="41" stopIfTrue="1" operator="equal">
      <formula>"振替"</formula>
    </cfRule>
  </conditionalFormatting>
  <conditionalFormatting sqref="R59">
    <cfRule type="cellIs" dxfId="6741" priority="36" stopIfTrue="1" operator="equal">
      <formula>"休講"</formula>
    </cfRule>
    <cfRule type="cellIs" dxfId="6740" priority="37" stopIfTrue="1" operator="equal">
      <formula>"追加"</formula>
    </cfRule>
    <cfRule type="cellIs" dxfId="6739" priority="38" stopIfTrue="1" operator="equal">
      <formula>"振替"</formula>
    </cfRule>
  </conditionalFormatting>
  <conditionalFormatting sqref="S59">
    <cfRule type="cellIs" dxfId="6738" priority="35" stopIfTrue="1" operator="equal">
      <formula>"未定"</formula>
    </cfRule>
  </conditionalFormatting>
  <conditionalFormatting sqref="N59:O59">
    <cfRule type="cellIs" dxfId="6737" priority="33" stopIfTrue="1" operator="equal">
      <formula>"未定"</formula>
    </cfRule>
  </conditionalFormatting>
  <conditionalFormatting sqref="N59:O59">
    <cfRule type="cellIs" dxfId="6736" priority="34" stopIfTrue="1" operator="equal">
      <formula>"未定"</formula>
    </cfRule>
  </conditionalFormatting>
  <conditionalFormatting sqref="Y59">
    <cfRule type="cellIs" dxfId="6735" priority="32" stopIfTrue="1" operator="equal">
      <formula>"未定"</formula>
    </cfRule>
  </conditionalFormatting>
  <conditionalFormatting sqref="Y59">
    <cfRule type="cellIs" dxfId="6734" priority="31" stopIfTrue="1" operator="equal">
      <formula>"未定"</formula>
    </cfRule>
  </conditionalFormatting>
  <conditionalFormatting sqref="AE59">
    <cfRule type="cellIs" dxfId="6733" priority="30" stopIfTrue="1" operator="equal">
      <formula>"未定"</formula>
    </cfRule>
  </conditionalFormatting>
  <conditionalFormatting sqref="AE59">
    <cfRule type="cellIs" dxfId="6732" priority="29" stopIfTrue="1" operator="equal">
      <formula>"未定"</formula>
    </cfRule>
  </conditionalFormatting>
  <conditionalFormatting sqref="AE47">
    <cfRule type="cellIs" dxfId="6731" priority="28" stopIfTrue="1" operator="equal">
      <formula>"未定"</formula>
    </cfRule>
  </conditionalFormatting>
  <conditionalFormatting sqref="AD47">
    <cfRule type="cellIs" dxfId="6730" priority="25" stopIfTrue="1" operator="equal">
      <formula>"休講"</formula>
    </cfRule>
    <cfRule type="cellIs" dxfId="6729" priority="26" stopIfTrue="1" operator="equal">
      <formula>"追加"</formula>
    </cfRule>
    <cfRule type="cellIs" dxfId="6728" priority="27" stopIfTrue="1" operator="equal">
      <formula>"振替"</formula>
    </cfRule>
  </conditionalFormatting>
  <conditionalFormatting sqref="Z47:AA47">
    <cfRule type="cellIs" dxfId="6727" priority="24" stopIfTrue="1" operator="equal">
      <formula>"未定"</formula>
    </cfRule>
  </conditionalFormatting>
  <conditionalFormatting sqref="Z47:AA47">
    <cfRule type="cellIs" dxfId="6726" priority="23" stopIfTrue="1" operator="equal">
      <formula>"未定"</formula>
    </cfRule>
  </conditionalFormatting>
  <conditionalFormatting sqref="Z47:AA47">
    <cfRule type="cellIs" dxfId="6725" priority="20" stopIfTrue="1" operator="equal">
      <formula>"未定"</formula>
    </cfRule>
  </conditionalFormatting>
  <conditionalFormatting sqref="Z47:AA47">
    <cfRule type="cellIs" dxfId="6724" priority="22" stopIfTrue="1" operator="equal">
      <formula>"未定"</formula>
    </cfRule>
  </conditionalFormatting>
  <conditionalFormatting sqref="Z47:AA47">
    <cfRule type="cellIs" dxfId="6723" priority="21" stopIfTrue="1" operator="equal">
      <formula>"未定"</formula>
    </cfRule>
  </conditionalFormatting>
  <conditionalFormatting sqref="S57">
    <cfRule type="cellIs" dxfId="6722" priority="19" stopIfTrue="1" operator="equal">
      <formula>"未定"</formula>
    </cfRule>
  </conditionalFormatting>
  <conditionalFormatting sqref="R57">
    <cfRule type="cellIs" dxfId="6721" priority="16" stopIfTrue="1" operator="equal">
      <formula>"休講"</formula>
    </cfRule>
    <cfRule type="cellIs" dxfId="6720" priority="17" stopIfTrue="1" operator="equal">
      <formula>"追加"</formula>
    </cfRule>
    <cfRule type="cellIs" dxfId="6719" priority="18" stopIfTrue="1" operator="equal">
      <formula>"振替"</formula>
    </cfRule>
  </conditionalFormatting>
  <conditionalFormatting sqref="R57">
    <cfRule type="cellIs" dxfId="6718" priority="13" stopIfTrue="1" operator="equal">
      <formula>"休講"</formula>
    </cfRule>
    <cfRule type="cellIs" dxfId="6717" priority="14" stopIfTrue="1" operator="equal">
      <formula>"追加"</formula>
    </cfRule>
    <cfRule type="cellIs" dxfId="6716" priority="15" stopIfTrue="1" operator="equal">
      <formula>"振替"</formula>
    </cfRule>
  </conditionalFormatting>
  <conditionalFormatting sqref="S57">
    <cfRule type="cellIs" dxfId="6715" priority="12" stopIfTrue="1" operator="equal">
      <formula>"未定"</formula>
    </cfRule>
  </conditionalFormatting>
  <conditionalFormatting sqref="N57:O57">
    <cfRule type="cellIs" dxfId="6714" priority="10" stopIfTrue="1" operator="equal">
      <formula>"未定"</formula>
    </cfRule>
  </conditionalFormatting>
  <conditionalFormatting sqref="N57:O57">
    <cfRule type="cellIs" dxfId="6713" priority="11" stopIfTrue="1" operator="equal">
      <formula>"未定"</formula>
    </cfRule>
  </conditionalFormatting>
  <conditionalFormatting sqref="M68">
    <cfRule type="cellIs" dxfId="6712" priority="6" stopIfTrue="1" operator="equal">
      <formula>"休講"</formula>
    </cfRule>
    <cfRule type="cellIs" dxfId="6711" priority="7" stopIfTrue="1" operator="equal">
      <formula>"追加"</formula>
    </cfRule>
    <cfRule type="cellIs" dxfId="6710" priority="8" stopIfTrue="1" operator="equal">
      <formula>"振替"</formula>
    </cfRule>
  </conditionalFormatting>
  <conditionalFormatting sqref="N68">
    <cfRule type="cellIs" dxfId="6709" priority="9" stopIfTrue="1" operator="equal">
      <formula>"未定"</formula>
    </cfRule>
  </conditionalFormatting>
  <conditionalFormatting sqref="AE73 Z73:AA73">
    <cfRule type="cellIs" dxfId="6708" priority="5" stopIfTrue="1" operator="equal">
      <formula>"未定"</formula>
    </cfRule>
  </conditionalFormatting>
  <conditionalFormatting sqref="AD73">
    <cfRule type="cellIs" dxfId="6707" priority="2" stopIfTrue="1" operator="equal">
      <formula>"休講"</formula>
    </cfRule>
    <cfRule type="cellIs" dxfId="6706" priority="3" stopIfTrue="1" operator="equal">
      <formula>"追加"</formula>
    </cfRule>
    <cfRule type="cellIs" dxfId="6705" priority="4" stopIfTrue="1" operator="equal">
      <formula>"振替"</formula>
    </cfRule>
  </conditionalFormatting>
  <conditionalFormatting sqref="AC73">
    <cfRule type="cellIs" dxfId="6704" priority="1" stopIfTrue="1" operator="equal">
      <formula>"未定"</formula>
    </cfRule>
  </conditionalFormatting>
  <dataValidations count="8">
    <dataValidation type="list" allowBlank="1" showInputMessage="1" showErrorMessage="1" promptTitle="授業区分" prompt="選択して下さい" sqref="AD30:AD32 L37 X19:X22 AJ29:AJ32 X29:X32 X35 AJ19:AJ22 R29:R32 R35:R36 R39 X37:X38" xr:uid="{AA9DEB03-D991-4821-B1CB-F4E800B4D4AE}">
      <formula1>INDIRECT("data!$c$4:$c$13")</formula1>
    </dataValidation>
    <dataValidation type="list" allowBlank="1" showInputMessage="1" showErrorMessage="1" promptTitle="生徒略称" prompt="生徒略称を選択して下さい" sqref="J56 J37 J46 AH35:AH42 J15:J17 V66:V73 AH15:AH22 P15:P18 AB15:AB18 J25:J27 AH25:AH32 AB30:AB32 V15:V22 J35 P45:P52 V35:V42 P66:P73 AH45:AH52 V45:V50 AB35:AB42 AH55:AH62 AH66:AH73 K68 P35:P37 V55:V62 P25:P32 V25:V32 AB25:AB28 P39 AB45:AB50 AB55:AB62 P55:P62 AB66:AB73" xr:uid="{63B2D26F-7671-49F0-AABD-58FD10664219}">
      <formula1>INDIRECT("data!$S$3:$S$100")</formula1>
    </dataValidation>
    <dataValidation type="list" allowBlank="1" showInputMessage="1" showErrorMessage="1" sqref="P38 P40:P42" xr:uid="{4E842691-C3AA-4F92-87D8-7645FB5B70C3}">
      <formula1>INDIRECT("data!$S$3:$S$100")</formula1>
    </dataValidation>
    <dataValidation type="list" allowBlank="1" showInputMessage="1" showErrorMessage="1" promptTitle="科目" prompt="科目を選択して下さい" sqref="K56 K37 K46 K15:K17 AC15:AC18 W66:W73 AI15:AI22 AC24:AC28 Q30:Q32 K25:K27 W15:W22 AC30:AC32 AI24:AI32 Q37:Q42 Q15:Q18 L68 AI34:AI42 Q44:Q52 W54:W62 W24:W32 W34:W42 AI44:AI52 AI54:AI62 Q66:Q73 AI66:AI73 AC34:AC42 W44:W50 Q24:Q26 Q34 AC48:AC50 AC54:AC62 AC44:AC46 Q54:Q62 AC66:AC72" xr:uid="{13233747-5156-4484-BEF0-7BEDAA4506E8}">
      <formula1>INDIRECT("data!$ae$3:$ae$100")</formula1>
    </dataValidation>
    <dataValidation type="list" allowBlank="1" showInputMessage="1" showErrorMessage="1" promptTitle="授業区分" prompt="選択して下さい" sqref="R45:R52 X25:X28 R15:R18 AD15:AD18 AJ15:AJ18 L15:L17 X66:X73 X15:X18 AD25:AD28 AJ25:AJ28 R25:R28 L25:L27 L35:L36 AJ35:AJ42 R40:R42 L45:L47 X39:X42 R55:R62 AJ45:AJ52 L55:L57 AD35:AD42 AJ55:AJ62 R66:R73 AJ66:AJ73 M68 X55:X62 X45:X50 X36 R37:R38 AD45:AD50 AD55:AD62 L66:L67 AD66:AD73" xr:uid="{8E504149-0621-439E-88E6-285740A27643}">
      <formula1>INDIRECT("data!$c$4:$c$10")</formula1>
    </dataValidation>
    <dataValidation type="list" allowBlank="1" showInputMessage="1" showErrorMessage="1" promptTitle="生徒略称" prompt="生徒略称を選択して下さい" sqref="J36 J47 J55 J57 J45 J66:J67" xr:uid="{CF726171-5868-454F-B08F-C358CFB31ACE}">
      <formula1>INDIRECT("data!$ｚ$3:$ｚ$100")</formula1>
    </dataValidation>
    <dataValidation type="list" allowBlank="1" showInputMessage="1" showErrorMessage="1" promptTitle="科目" prompt="科目を選択して下さい" sqref="K47 K55 K57 K45 K35:K36 K66:K67" xr:uid="{562B7231-ECDE-47F5-9C50-78400369CF49}">
      <formula1>INDIRECT("data!$Ａｄ$3:$Ａｄ$100")</formula1>
    </dataValidation>
    <dataValidation type="list" allowBlank="1" showInputMessage="1" showErrorMessage="1" promptTitle="講師名" prompt="講師名を選択して下さい" sqref="N68 M15:M17 M35:M37 Y66:Y73 AK15:AK22 AE15:AE18 M25:M27 AK25:AK32 AE30:AE32 Y15:Y22 AE25:AE28 S15:S18 AK35:AK42 S35:S42 M45:M47 Y35:Y42 S55:S62 AK45:AK52 M55:M57 AE35:AE42 AK55:AK62 AK66:AK73 S66:S73 S45:S52 Y45:Y50 AE57:AE62 AE55 AD56 Y25:Y32 S25:S32 AE45:AE50 Y55:Y62 M66:M67 AE66:AE73" xr:uid="{08768F12-945F-42FB-A6C1-804EC48E509F}">
      <formula1>INDIRECT("data!$i$3:$i$50")</formula1>
    </dataValidation>
  </dataValidations>
  <pageMargins left="0.25" right="0.25" top="0.75" bottom="0.75" header="0.3" footer="0.3"/>
  <pageSetup paperSize="9" scale="48" orientation="portrait" r:id="rId1"/>
  <headerFooter alignWithMargins="0"/>
  <colBreaks count="1" manualBreakCount="1">
    <brk id="3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B1:AN87"/>
  <sheetViews>
    <sheetView zoomScaleNormal="100" workbookViewId="0">
      <pane ySplit="13" topLeftCell="A44" activePane="bottomLeft" state="frozen"/>
      <selection activeCell="U76" sqref="U76:U77"/>
      <selection pane="bottomLeft" activeCell="AM25" sqref="AM25"/>
    </sheetView>
  </sheetViews>
  <sheetFormatPr defaultColWidth="9" defaultRowHeight="11.25" customHeight="1" x14ac:dyDescent="0.2"/>
  <cols>
    <col min="1" max="1" width="3" style="23" customWidth="1"/>
    <col min="2" max="2" width="7.453125" style="23" customWidth="1"/>
    <col min="3" max="3" width="3.08984375" style="23" customWidth="1"/>
    <col min="4" max="7" width="6.26953125" style="23" customWidth="1"/>
    <col min="8" max="11" width="5.6328125" style="23" customWidth="1"/>
    <col min="12" max="12" width="7" style="23" customWidth="1"/>
    <col min="13" max="36" width="5.6328125" style="23" customWidth="1"/>
    <col min="37" max="38" width="9" style="23"/>
    <col min="39" max="39" width="15.7265625" style="23" customWidth="1"/>
    <col min="40" max="16384" width="9" style="23"/>
  </cols>
  <sheetData>
    <row r="1" spans="2:40" ht="10.5" customHeight="1" thickBot="1" x14ac:dyDescent="0.25">
      <c r="B1" s="24"/>
      <c r="C1" s="24"/>
      <c r="D1" s="24"/>
      <c r="E1" s="24"/>
    </row>
    <row r="2" spans="2:40" s="167" customFormat="1" ht="11.25" customHeight="1" x14ac:dyDescent="0.2">
      <c r="B2" s="1244">
        <f>日付!A1</f>
        <v>43709</v>
      </c>
      <c r="C2" s="1245"/>
      <c r="D2" s="1245"/>
      <c r="E2" s="1248" t="s">
        <v>133</v>
      </c>
      <c r="F2" s="1248"/>
      <c r="G2" s="1248"/>
      <c r="H2" s="1248"/>
      <c r="I2" s="1248"/>
      <c r="J2" s="1248"/>
      <c r="K2" s="1249"/>
      <c r="L2" s="25"/>
      <c r="M2" s="1252">
        <f>日付!A1</f>
        <v>43709</v>
      </c>
      <c r="N2" s="1253"/>
      <c r="O2" s="1227" t="s">
        <v>433</v>
      </c>
      <c r="P2" s="1256">
        <f>EOMONTH(M2,0)</f>
        <v>43738</v>
      </c>
      <c r="Q2" s="1257"/>
      <c r="R2" s="1260"/>
      <c r="S2" s="1261"/>
      <c r="V2" s="168" t="s">
        <v>137</v>
      </c>
      <c r="W2" s="169"/>
      <c r="X2" s="170" t="s">
        <v>31</v>
      </c>
      <c r="AC2" s="171"/>
      <c r="AD2" s="172"/>
      <c r="AE2" s="173" t="s">
        <v>3</v>
      </c>
      <c r="AF2" s="174"/>
      <c r="AG2" s="174"/>
      <c r="AH2" s="174"/>
      <c r="AI2" s="1276" t="s">
        <v>165</v>
      </c>
      <c r="AJ2" s="1227"/>
      <c r="AK2" s="1227"/>
      <c r="AL2" s="1229" t="s">
        <v>166</v>
      </c>
    </row>
    <row r="3" spans="2:40" s="167" customFormat="1" ht="11.25" customHeight="1" thickBot="1" x14ac:dyDescent="0.25">
      <c r="B3" s="1246"/>
      <c r="C3" s="1247"/>
      <c r="D3" s="1247"/>
      <c r="E3" s="1250"/>
      <c r="F3" s="1250"/>
      <c r="G3" s="1250"/>
      <c r="H3" s="1250"/>
      <c r="I3" s="1250"/>
      <c r="J3" s="1250"/>
      <c r="K3" s="1251"/>
      <c r="L3" s="25"/>
      <c r="M3" s="1254"/>
      <c r="N3" s="1255"/>
      <c r="O3" s="1228"/>
      <c r="P3" s="1258"/>
      <c r="Q3" s="1259"/>
      <c r="R3" s="1262"/>
      <c r="S3" s="1258"/>
      <c r="V3" s="175" t="s">
        <v>138</v>
      </c>
      <c r="W3" s="176"/>
      <c r="X3" s="177" t="s">
        <v>31</v>
      </c>
      <c r="Z3" s="178"/>
      <c r="AA3" s="178"/>
      <c r="AB3" s="178"/>
      <c r="AC3" s="179"/>
      <c r="AD3" s="180"/>
      <c r="AE3" s="181">
        <f>COUNTA(AC2:AD3)</f>
        <v>0</v>
      </c>
      <c r="AF3" s="174"/>
      <c r="AG3" s="174"/>
      <c r="AH3" s="174"/>
      <c r="AI3" s="1277"/>
      <c r="AJ3" s="1228"/>
      <c r="AK3" s="1228"/>
      <c r="AL3" s="1230"/>
    </row>
    <row r="4" spans="2:40" s="167" customFormat="1" ht="11.25" hidden="1" customHeight="1" thickBot="1" x14ac:dyDescent="0.25">
      <c r="B4" s="41"/>
      <c r="C4" s="41"/>
      <c r="D4" s="41"/>
      <c r="E4" s="2"/>
      <c r="F4" s="2"/>
      <c r="G4" s="2"/>
      <c r="H4" s="2"/>
      <c r="I4" s="2"/>
      <c r="J4" s="2"/>
      <c r="K4" s="2"/>
      <c r="L4" s="25"/>
      <c r="M4" s="183"/>
      <c r="N4" s="183"/>
      <c r="O4" s="183"/>
      <c r="P4" s="183"/>
      <c r="Q4" s="184"/>
      <c r="R4" s="185"/>
      <c r="S4" s="185"/>
      <c r="W4" s="186"/>
      <c r="X4" s="186"/>
      <c r="Y4" s="187"/>
      <c r="Z4" s="178"/>
      <c r="AA4" s="178"/>
      <c r="AB4" s="178"/>
      <c r="AC4" s="188"/>
      <c r="AD4" s="188"/>
      <c r="AF4" s="174"/>
      <c r="AG4" s="174"/>
      <c r="AH4" s="174"/>
      <c r="AI4" s="182"/>
      <c r="AJ4" s="184"/>
      <c r="AK4" s="184"/>
      <c r="AL4" s="182"/>
    </row>
    <row r="5" spans="2:40" s="167" customFormat="1" ht="11.25" customHeight="1" thickBot="1" x14ac:dyDescent="0.25">
      <c r="B5" s="1231" t="s">
        <v>126</v>
      </c>
      <c r="C5" s="1234" t="s">
        <v>38</v>
      </c>
      <c r="D5" s="1236" t="s">
        <v>25</v>
      </c>
      <c r="E5" s="1238" t="s">
        <v>26</v>
      </c>
      <c r="F5" s="1240" t="s">
        <v>767</v>
      </c>
      <c r="G5" s="1242" t="s">
        <v>768</v>
      </c>
      <c r="H5" s="1240" t="s">
        <v>99</v>
      </c>
      <c r="I5" s="1263" t="s">
        <v>100</v>
      </c>
      <c r="J5" s="1240" t="s">
        <v>31</v>
      </c>
      <c r="K5" s="1265" t="s">
        <v>434</v>
      </c>
      <c r="L5" s="1268" t="s">
        <v>435</v>
      </c>
      <c r="M5" s="550"/>
      <c r="N5" s="547"/>
      <c r="O5" s="1271" t="s">
        <v>171</v>
      </c>
      <c r="P5" s="1272"/>
      <c r="Q5" s="701" t="s">
        <v>25</v>
      </c>
      <c r="R5" s="190" t="s">
        <v>26</v>
      </c>
      <c r="S5" s="190" t="s">
        <v>169</v>
      </c>
      <c r="T5" s="190" t="s">
        <v>98</v>
      </c>
      <c r="U5" s="190" t="s">
        <v>99</v>
      </c>
      <c r="V5" s="1273" t="s">
        <v>30</v>
      </c>
      <c r="W5" s="1274"/>
      <c r="X5" s="1275"/>
      <c r="Y5" s="705"/>
      <c r="Z5" s="705"/>
      <c r="AA5" s="705"/>
      <c r="AB5" s="706"/>
      <c r="AC5" s="704"/>
      <c r="AD5" s="1219" t="s">
        <v>172</v>
      </c>
      <c r="AE5" s="1221" t="s">
        <v>57</v>
      </c>
      <c r="AF5" s="191"/>
      <c r="AG5" s="191"/>
      <c r="AH5" s="191"/>
      <c r="AI5" s="191"/>
      <c r="AJ5" s="191"/>
      <c r="AK5" s="186"/>
      <c r="AL5" s="1188"/>
      <c r="AM5" s="186"/>
    </row>
    <row r="6" spans="2:40" s="186" customFormat="1" ht="11.25" customHeight="1" thickBot="1" x14ac:dyDescent="0.25">
      <c r="B6" s="1232"/>
      <c r="C6" s="1235"/>
      <c r="D6" s="1237"/>
      <c r="E6" s="1239"/>
      <c r="F6" s="1241"/>
      <c r="G6" s="1243"/>
      <c r="H6" s="1241"/>
      <c r="I6" s="1264"/>
      <c r="J6" s="1241"/>
      <c r="K6" s="1266"/>
      <c r="L6" s="1269"/>
      <c r="M6" s="550"/>
      <c r="N6" s="548"/>
      <c r="O6" s="1222" t="str">
        <f>H12</f>
        <v>15：15～16:45</v>
      </c>
      <c r="P6" s="1223"/>
      <c r="Q6" s="192">
        <f>K23</f>
        <v>1</v>
      </c>
      <c r="R6" s="193">
        <f>K33</f>
        <v>1</v>
      </c>
      <c r="S6" s="192">
        <f>K43</f>
        <v>1</v>
      </c>
      <c r="T6" s="192">
        <f>K53</f>
        <v>1</v>
      </c>
      <c r="U6" s="192">
        <f>K63</f>
        <v>1</v>
      </c>
      <c r="V6" s="1224" t="str">
        <f>H65</f>
        <v>13：00～14：30</v>
      </c>
      <c r="W6" s="1225"/>
      <c r="X6" s="708">
        <f>K74</f>
        <v>0</v>
      </c>
      <c r="Y6" s="1226"/>
      <c r="Z6" s="1226"/>
      <c r="AA6" s="707"/>
      <c r="AB6" s="707"/>
      <c r="AC6" s="704"/>
      <c r="AD6" s="1219"/>
      <c r="AE6" s="1221"/>
      <c r="AF6" s="194"/>
      <c r="AG6" s="194"/>
      <c r="AH6" s="194"/>
      <c r="AI6" s="194"/>
      <c r="AJ6" s="702"/>
      <c r="AL6" s="1188"/>
    </row>
    <row r="7" spans="2:40" s="186" customFormat="1" ht="11.25" customHeight="1" x14ac:dyDescent="0.2">
      <c r="B7" s="1232"/>
      <c r="C7" s="45" t="s">
        <v>129</v>
      </c>
      <c r="D7" s="47">
        <f>IF(ISBLANK(C18),"",C18)</f>
        <v>4</v>
      </c>
      <c r="E7" s="47">
        <f>IF(ISBLANK(C28),"",C28)</f>
        <v>4</v>
      </c>
      <c r="F7" s="47">
        <f>IF(ISBLANK(C38),"",C38)</f>
        <v>4</v>
      </c>
      <c r="G7" s="47">
        <f>IF(ISBLANK(C38),"",C38)</f>
        <v>4</v>
      </c>
      <c r="H7" s="47">
        <f>IF(ISBLANK(C38),"",C38)</f>
        <v>4</v>
      </c>
      <c r="I7" s="47">
        <f>IF(ISBLANK(C69),"",C69)</f>
        <v>5</v>
      </c>
      <c r="J7" s="47"/>
      <c r="K7" s="1266"/>
      <c r="L7" s="1269"/>
      <c r="M7" s="550"/>
      <c r="N7" s="548"/>
      <c r="O7" s="1209" t="str">
        <f>N12</f>
        <v>16：50～18：20</v>
      </c>
      <c r="P7" s="1210"/>
      <c r="Q7" s="196">
        <f>Q23</f>
        <v>2</v>
      </c>
      <c r="R7" s="197">
        <f>Q33</f>
        <v>5</v>
      </c>
      <c r="S7" s="196">
        <f>Q43</f>
        <v>2</v>
      </c>
      <c r="T7" s="196">
        <f>Q53</f>
        <v>2</v>
      </c>
      <c r="U7" s="196">
        <f>Q63</f>
        <v>2</v>
      </c>
      <c r="V7" s="1211" t="str">
        <f>N65</f>
        <v>14：35～16：05</v>
      </c>
      <c r="W7" s="1212"/>
      <c r="X7" s="709">
        <f>Q74</f>
        <v>2</v>
      </c>
      <c r="Y7" s="1213"/>
      <c r="Z7" s="1213"/>
      <c r="AA7" s="706"/>
      <c r="AB7" s="705"/>
      <c r="AC7" s="704"/>
      <c r="AD7" s="1217" t="s">
        <v>174</v>
      </c>
      <c r="AE7" s="1219" t="s">
        <v>436</v>
      </c>
      <c r="AF7" s="198"/>
      <c r="AG7" s="198"/>
      <c r="AH7" s="198"/>
      <c r="AI7" s="198"/>
      <c r="AJ7" s="702"/>
      <c r="AL7" s="1220"/>
    </row>
    <row r="8" spans="2:40" s="186" customFormat="1" ht="11.25" customHeight="1" thickBot="1" x14ac:dyDescent="0.25">
      <c r="B8" s="1232"/>
      <c r="C8" s="45" t="s">
        <v>437</v>
      </c>
      <c r="D8" s="50">
        <f>IF(ISBLANK(C21),"",C21)</f>
        <v>7</v>
      </c>
      <c r="E8" s="51">
        <f>IF(ISBLANK(C31),"",C31)</f>
        <v>7</v>
      </c>
      <c r="F8" s="51">
        <f>IF(ISBLANK(C41),"",C41)</f>
        <v>7</v>
      </c>
      <c r="G8" s="51">
        <f>IF(ISBLANK(C41),"",C41)</f>
        <v>7</v>
      </c>
      <c r="H8" s="51">
        <f>IF(ISBLANK(C41),"",C41)</f>
        <v>7</v>
      </c>
      <c r="I8" s="51">
        <f>IF(ISBLANK(C72),"",C72)</f>
        <v>7</v>
      </c>
      <c r="J8" s="51"/>
      <c r="K8" s="1267"/>
      <c r="L8" s="1270"/>
      <c r="M8" s="550"/>
      <c r="N8" s="548"/>
      <c r="O8" s="1209" t="str">
        <f>T12</f>
        <v>18：25～19：55</v>
      </c>
      <c r="P8" s="1210"/>
      <c r="Q8" s="196">
        <f>W23</f>
        <v>2</v>
      </c>
      <c r="R8" s="197">
        <f>W33</f>
        <v>5</v>
      </c>
      <c r="S8" s="703">
        <f>W43</f>
        <v>5</v>
      </c>
      <c r="T8" s="196">
        <f>W53</f>
        <v>5</v>
      </c>
      <c r="U8" s="196">
        <f>W63</f>
        <v>3</v>
      </c>
      <c r="V8" s="1211" t="str">
        <f>T65</f>
        <v>16：10～17：40</v>
      </c>
      <c r="W8" s="1212"/>
      <c r="X8" s="709">
        <f>W74</f>
        <v>2</v>
      </c>
      <c r="Y8" s="1213"/>
      <c r="Z8" s="1213"/>
      <c r="AA8" s="706"/>
      <c r="AB8" s="705"/>
      <c r="AC8" s="704"/>
      <c r="AD8" s="1218"/>
      <c r="AE8" s="1219"/>
      <c r="AF8" s="198"/>
      <c r="AG8" s="198"/>
      <c r="AH8" s="198"/>
      <c r="AI8" s="198"/>
      <c r="AJ8" s="702"/>
      <c r="AL8" s="1188"/>
    </row>
    <row r="9" spans="2:40" s="186" customFormat="1" ht="11.25" customHeight="1" thickTop="1" thickBot="1" x14ac:dyDescent="0.25">
      <c r="B9" s="1232"/>
      <c r="C9" s="46" t="s">
        <v>135</v>
      </c>
      <c r="D9" s="48">
        <f>IF(ISBLANK(B15),"",B19)</f>
        <v>7</v>
      </c>
      <c r="E9" s="48">
        <f>IF(ISBLANK(B25),"",B29)</f>
        <v>15</v>
      </c>
      <c r="F9" s="48">
        <f>IF(ISBLANK(B35),"",B39)</f>
        <v>12</v>
      </c>
      <c r="G9" s="48">
        <f>IF(ISBLANK(B45),"",B49)</f>
        <v>10</v>
      </c>
      <c r="H9" s="48">
        <f>IF(ISBLANK(B55),"",B59)</f>
        <v>9</v>
      </c>
      <c r="I9" s="48">
        <f>IF(ISBLANK(B66),"",B70)</f>
        <v>7</v>
      </c>
      <c r="J9" s="49"/>
      <c r="K9" s="546">
        <f>D9+E9+F9+G9+H9+I9+J9</f>
        <v>60</v>
      </c>
      <c r="L9" s="1207">
        <f>D7*D8+E7*D8+F7*F8+G7*G8+H7*H8+I7*I8+J7*J8</f>
        <v>175</v>
      </c>
      <c r="M9" s="201"/>
      <c r="N9" s="549"/>
      <c r="O9" s="1209" t="str">
        <f>Z12</f>
        <v>20：00～21：30</v>
      </c>
      <c r="P9" s="1210"/>
      <c r="Q9" s="196">
        <f>AC23</f>
        <v>2</v>
      </c>
      <c r="R9" s="197">
        <f>AC33</f>
        <v>4</v>
      </c>
      <c r="S9" s="196">
        <f>AC43</f>
        <v>4</v>
      </c>
      <c r="T9" s="196">
        <f>AC53</f>
        <v>2</v>
      </c>
      <c r="U9" s="196">
        <f>AC63</f>
        <v>3</v>
      </c>
      <c r="V9" s="1211" t="str">
        <f>Z65</f>
        <v>17：45～19：15</v>
      </c>
      <c r="W9" s="1212"/>
      <c r="X9" s="709">
        <f>AC74</f>
        <v>1</v>
      </c>
      <c r="Y9" s="1213"/>
      <c r="Z9" s="1213"/>
      <c r="AA9" s="706"/>
      <c r="AB9" s="705"/>
      <c r="AC9" s="704"/>
      <c r="AD9" s="1214" t="s">
        <v>173</v>
      </c>
      <c r="AE9" s="1215" t="s">
        <v>438</v>
      </c>
      <c r="AF9" s="198"/>
      <c r="AG9" s="198"/>
      <c r="AH9" s="198"/>
      <c r="AI9" s="198"/>
      <c r="AJ9" s="702"/>
      <c r="AL9" s="1188"/>
    </row>
    <row r="10" spans="2:40" s="167" customFormat="1" ht="11.25" customHeight="1" thickBot="1" x14ac:dyDescent="0.25">
      <c r="B10" s="1233"/>
      <c r="C10" s="42"/>
      <c r="D10" s="43">
        <f>IF(ISBLANK(B15),"",B23)</f>
        <v>0.25</v>
      </c>
      <c r="E10" s="44">
        <f>IF(ISBLANK(B25),"",B33)</f>
        <v>0.5357142857142857</v>
      </c>
      <c r="F10" s="44">
        <f>IF(ISBLANK(B35),"",B43)</f>
        <v>0.42857142857142855</v>
      </c>
      <c r="G10" s="44">
        <f>IF(ISBLANK(B45),"",B53)</f>
        <v>0.35714285714285715</v>
      </c>
      <c r="H10" s="44">
        <f>IF(ISBLANK(B59),"",B63)</f>
        <v>0.32142857142857145</v>
      </c>
      <c r="I10" s="44">
        <f>IF(ISBLANK(B66),"",B74)</f>
        <v>0.2</v>
      </c>
      <c r="J10" s="44"/>
      <c r="K10" s="52">
        <f>K9/L9</f>
        <v>0.34285714285714286</v>
      </c>
      <c r="L10" s="1208"/>
      <c r="M10" s="201"/>
      <c r="N10" s="549"/>
      <c r="O10" s="1189" t="str">
        <f>AF12</f>
        <v>21：35～23：05</v>
      </c>
      <c r="P10" s="1190"/>
      <c r="Q10" s="199">
        <f>AI23</f>
        <v>0</v>
      </c>
      <c r="R10" s="200">
        <f>AI33</f>
        <v>0</v>
      </c>
      <c r="S10" s="199">
        <f>AI43</f>
        <v>0</v>
      </c>
      <c r="T10" s="199">
        <f>AI53</f>
        <v>0</v>
      </c>
      <c r="U10" s="199">
        <f>AI63</f>
        <v>0</v>
      </c>
      <c r="V10" s="1191" t="str">
        <f>AF65</f>
        <v>19：20～20：50</v>
      </c>
      <c r="W10" s="1192"/>
      <c r="X10" s="710">
        <f>AI74</f>
        <v>2</v>
      </c>
      <c r="Y10" s="707"/>
      <c r="Z10" s="707"/>
      <c r="AA10" s="707"/>
      <c r="AB10" s="707"/>
      <c r="AC10" s="705"/>
      <c r="AD10" s="1214"/>
      <c r="AE10" s="1215"/>
      <c r="AF10" s="194"/>
      <c r="AG10" s="194"/>
      <c r="AH10" s="194"/>
      <c r="AI10" s="194"/>
      <c r="AJ10" s="702"/>
      <c r="AK10" s="186"/>
      <c r="AL10" s="1188"/>
      <c r="AM10" s="186"/>
    </row>
    <row r="11" spans="2:40" ht="11.25" customHeight="1" thickBot="1" x14ac:dyDescent="0.25"/>
    <row r="12" spans="2:40" s="22" customFormat="1" ht="12.75" customHeight="1" x14ac:dyDescent="0.2">
      <c r="B12" s="1302" t="s">
        <v>127</v>
      </c>
      <c r="C12" s="1304" t="s">
        <v>110</v>
      </c>
      <c r="D12" s="1306" t="s">
        <v>39</v>
      </c>
      <c r="E12" s="1307"/>
      <c r="F12" s="1307"/>
      <c r="G12" s="37"/>
      <c r="H12" s="1201" t="s">
        <v>843</v>
      </c>
      <c r="I12" s="1202"/>
      <c r="J12" s="1202"/>
      <c r="K12" s="1202"/>
      <c r="L12" s="1202"/>
      <c r="M12" s="1203"/>
      <c r="N12" s="1201" t="s">
        <v>844</v>
      </c>
      <c r="O12" s="1202"/>
      <c r="P12" s="1202"/>
      <c r="Q12" s="1202"/>
      <c r="R12" s="1202"/>
      <c r="S12" s="1203"/>
      <c r="T12" s="1204" t="s">
        <v>845</v>
      </c>
      <c r="U12" s="1205"/>
      <c r="V12" s="1205"/>
      <c r="W12" s="1205"/>
      <c r="X12" s="1205"/>
      <c r="Y12" s="1206"/>
      <c r="Z12" s="1204" t="s">
        <v>954</v>
      </c>
      <c r="AA12" s="1205"/>
      <c r="AB12" s="1205"/>
      <c r="AC12" s="1205"/>
      <c r="AD12" s="1205"/>
      <c r="AE12" s="1206"/>
      <c r="AF12" s="1201" t="s">
        <v>847</v>
      </c>
      <c r="AG12" s="1202"/>
      <c r="AH12" s="1202"/>
      <c r="AI12" s="1202"/>
      <c r="AJ12" s="1202"/>
      <c r="AK12" s="1203"/>
      <c r="AL12" s="1314" t="s">
        <v>376</v>
      </c>
      <c r="AM12" s="1314"/>
      <c r="AN12" s="1314"/>
    </row>
    <row r="13" spans="2:40" s="22" customFormat="1" ht="12.75" customHeight="1" thickBot="1" x14ac:dyDescent="0.25">
      <c r="B13" s="1303"/>
      <c r="C13" s="1305"/>
      <c r="D13" s="1308"/>
      <c r="E13" s="1309"/>
      <c r="F13" s="1309"/>
      <c r="G13" s="122" t="s">
        <v>437</v>
      </c>
      <c r="H13" s="38" t="s">
        <v>439</v>
      </c>
      <c r="I13" s="34" t="s">
        <v>440</v>
      </c>
      <c r="J13" s="34" t="s">
        <v>123</v>
      </c>
      <c r="K13" s="34" t="s">
        <v>124</v>
      </c>
      <c r="L13" s="34" t="s">
        <v>128</v>
      </c>
      <c r="M13" s="36" t="s">
        <v>97</v>
      </c>
      <c r="N13" s="39" t="s">
        <v>439</v>
      </c>
      <c r="O13" s="34" t="s">
        <v>440</v>
      </c>
      <c r="P13" s="34" t="s">
        <v>123</v>
      </c>
      <c r="Q13" s="34" t="s">
        <v>124</v>
      </c>
      <c r="R13" s="34" t="s">
        <v>128</v>
      </c>
      <c r="S13" s="36" t="s">
        <v>97</v>
      </c>
      <c r="T13" s="110" t="s">
        <v>439</v>
      </c>
      <c r="U13" s="35" t="s">
        <v>440</v>
      </c>
      <c r="V13" s="34" t="s">
        <v>123</v>
      </c>
      <c r="W13" s="34" t="s">
        <v>124</v>
      </c>
      <c r="X13" s="34" t="s">
        <v>128</v>
      </c>
      <c r="Y13" s="35" t="s">
        <v>97</v>
      </c>
      <c r="Z13" s="39" t="s">
        <v>439</v>
      </c>
      <c r="AA13" s="34" t="s">
        <v>440</v>
      </c>
      <c r="AB13" s="34" t="s">
        <v>123</v>
      </c>
      <c r="AC13" s="34" t="s">
        <v>124</v>
      </c>
      <c r="AD13" s="34" t="s">
        <v>128</v>
      </c>
      <c r="AE13" s="36" t="s">
        <v>97</v>
      </c>
      <c r="AF13" s="39" t="s">
        <v>439</v>
      </c>
      <c r="AG13" s="34" t="s">
        <v>440</v>
      </c>
      <c r="AH13" s="34" t="s">
        <v>123</v>
      </c>
      <c r="AI13" s="34" t="s">
        <v>124</v>
      </c>
      <c r="AJ13" s="34" t="s">
        <v>128</v>
      </c>
      <c r="AK13" s="36" t="s">
        <v>97</v>
      </c>
      <c r="AL13" s="108" t="s">
        <v>123</v>
      </c>
      <c r="AM13" s="101" t="s">
        <v>129</v>
      </c>
      <c r="AN13" s="101" t="s">
        <v>347</v>
      </c>
    </row>
    <row r="14" spans="2:40" s="22" customFormat="1" ht="5.25" customHeight="1" thickBot="1" x14ac:dyDescent="0.25">
      <c r="B14" s="20"/>
    </row>
    <row r="15" spans="2:40" s="86" customFormat="1" ht="11.25" customHeight="1" thickBot="1" x14ac:dyDescent="0.25">
      <c r="B15" s="1315">
        <f>日付!B6</f>
        <v>43731</v>
      </c>
      <c r="C15" s="1317" t="s">
        <v>25</v>
      </c>
      <c r="D15" s="1319" t="s">
        <v>130</v>
      </c>
      <c r="E15" s="1320"/>
      <c r="F15" s="1321"/>
      <c r="G15" s="725">
        <v>1</v>
      </c>
      <c r="H15" s="726"/>
      <c r="I15" s="727"/>
      <c r="J15" s="728"/>
      <c r="K15" s="728"/>
      <c r="L15" s="729"/>
      <c r="M15" s="730"/>
      <c r="N15" s="731"/>
      <c r="O15" s="732"/>
      <c r="P15" s="728"/>
      <c r="Q15" s="728"/>
      <c r="R15" s="729"/>
      <c r="S15" s="730"/>
      <c r="T15" s="726"/>
      <c r="U15" s="727"/>
      <c r="V15" s="728"/>
      <c r="W15" s="728"/>
      <c r="X15" s="729"/>
      <c r="Y15" s="730"/>
      <c r="Z15" s="726"/>
      <c r="AA15" s="727"/>
      <c r="AB15" s="728"/>
      <c r="AC15" s="728"/>
      <c r="AD15" s="729"/>
      <c r="AE15" s="730"/>
      <c r="AF15" s="731"/>
      <c r="AG15" s="732"/>
      <c r="AH15" s="728"/>
      <c r="AI15" s="728"/>
      <c r="AJ15" s="729"/>
      <c r="AK15" s="730"/>
      <c r="AL15" s="490"/>
      <c r="AM15" s="389" t="s">
        <v>377</v>
      </c>
    </row>
    <row r="16" spans="2:40" s="86" customFormat="1" ht="11.25" customHeight="1" x14ac:dyDescent="0.2">
      <c r="B16" s="1316"/>
      <c r="C16" s="1318"/>
      <c r="D16" s="733" t="s">
        <v>48</v>
      </c>
      <c r="E16" s="734">
        <v>0.54166666666666663</v>
      </c>
      <c r="F16" s="735" t="s">
        <v>766</v>
      </c>
      <c r="G16" s="736">
        <v>2</v>
      </c>
      <c r="H16" s="739">
        <v>0.63541666666666663</v>
      </c>
      <c r="I16" s="740">
        <v>0.69791666666666663</v>
      </c>
      <c r="J16" s="738" t="s">
        <v>568</v>
      </c>
      <c r="K16" s="738" t="s">
        <v>45</v>
      </c>
      <c r="L16" s="149" t="s">
        <v>33</v>
      </c>
      <c r="M16" s="542" t="s">
        <v>46</v>
      </c>
      <c r="N16" s="739">
        <v>0.70138888888888884</v>
      </c>
      <c r="O16" s="740">
        <v>0.76388888888888884</v>
      </c>
      <c r="P16" s="738" t="s">
        <v>535</v>
      </c>
      <c r="Q16" s="738" t="s">
        <v>45</v>
      </c>
      <c r="R16" s="149" t="s">
        <v>33</v>
      </c>
      <c r="S16" s="542" t="s">
        <v>46</v>
      </c>
      <c r="T16" s="739"/>
      <c r="U16" s="740"/>
      <c r="V16" s="738"/>
      <c r="W16" s="738"/>
      <c r="X16" s="149"/>
      <c r="Y16" s="542"/>
      <c r="Z16" s="739"/>
      <c r="AA16" s="740"/>
      <c r="AB16" s="738"/>
      <c r="AC16" s="738"/>
      <c r="AD16" s="149"/>
      <c r="AE16" s="542"/>
      <c r="AF16" s="741"/>
      <c r="AG16" s="742"/>
      <c r="AH16" s="738"/>
      <c r="AI16" s="738"/>
      <c r="AJ16" s="149"/>
      <c r="AK16" s="542"/>
      <c r="AL16" s="490"/>
      <c r="AM16" s="389"/>
    </row>
    <row r="17" spans="2:39" s="86" customFormat="1" ht="11.25" customHeight="1" thickBot="1" x14ac:dyDescent="0.25">
      <c r="B17" s="1316"/>
      <c r="C17" s="1318"/>
      <c r="D17" s="733" t="s">
        <v>707</v>
      </c>
      <c r="E17" s="734">
        <v>0.54166666666666663</v>
      </c>
      <c r="F17" s="743" t="s">
        <v>766</v>
      </c>
      <c r="G17" s="736">
        <v>3</v>
      </c>
      <c r="H17" s="739"/>
      <c r="I17" s="740"/>
      <c r="J17" s="738"/>
      <c r="K17" s="738"/>
      <c r="L17" s="149"/>
      <c r="M17" s="542"/>
      <c r="N17" s="739">
        <v>0.70138888888888884</v>
      </c>
      <c r="O17" s="740">
        <v>0.76388888888888884</v>
      </c>
      <c r="P17" s="738" t="s">
        <v>834</v>
      </c>
      <c r="Q17" s="738" t="s">
        <v>47</v>
      </c>
      <c r="R17" s="149" t="s">
        <v>33</v>
      </c>
      <c r="S17" s="542" t="s">
        <v>707</v>
      </c>
      <c r="T17" s="739">
        <v>0.76736111111111116</v>
      </c>
      <c r="U17" s="740">
        <v>0.82986111111111116</v>
      </c>
      <c r="V17" s="738" t="s">
        <v>812</v>
      </c>
      <c r="W17" s="738" t="s">
        <v>47</v>
      </c>
      <c r="X17" s="149" t="s">
        <v>33</v>
      </c>
      <c r="Y17" s="542" t="s">
        <v>707</v>
      </c>
      <c r="Z17" s="739">
        <v>0.83333333333333337</v>
      </c>
      <c r="AA17" s="740">
        <v>0.89583333333333337</v>
      </c>
      <c r="AB17" s="738" t="s">
        <v>700</v>
      </c>
      <c r="AC17" s="738" t="s">
        <v>47</v>
      </c>
      <c r="AD17" s="149" t="s">
        <v>33</v>
      </c>
      <c r="AE17" s="542" t="s">
        <v>707</v>
      </c>
      <c r="AF17" s="741"/>
      <c r="AG17" s="742"/>
      <c r="AH17" s="738"/>
      <c r="AI17" s="738"/>
      <c r="AJ17" s="149"/>
      <c r="AK17" s="542"/>
      <c r="AL17" s="490"/>
      <c r="AM17" s="389"/>
    </row>
    <row r="18" spans="2:39" s="86" customFormat="1" ht="11.25" customHeight="1" thickBot="1" x14ac:dyDescent="0.25">
      <c r="B18" s="744" t="s">
        <v>164</v>
      </c>
      <c r="C18" s="745">
        <v>4</v>
      </c>
      <c r="D18" s="746"/>
      <c r="E18" s="746"/>
      <c r="F18" s="746"/>
      <c r="G18" s="736">
        <v>4</v>
      </c>
      <c r="H18" s="737"/>
      <c r="I18" s="747" t="s">
        <v>170</v>
      </c>
      <c r="J18" s="748" t="s">
        <v>167</v>
      </c>
      <c r="K18" s="748" t="s">
        <v>129</v>
      </c>
      <c r="L18" s="748" t="s">
        <v>128</v>
      </c>
      <c r="M18" s="771" t="s">
        <v>168</v>
      </c>
      <c r="N18" s="739"/>
      <c r="O18" s="740"/>
      <c r="P18" s="738"/>
      <c r="Q18" s="738"/>
      <c r="R18" s="149"/>
      <c r="S18" s="542"/>
      <c r="T18" s="739">
        <v>0.76736111111111116</v>
      </c>
      <c r="U18" s="740">
        <v>0.82986111111111116</v>
      </c>
      <c r="V18" s="738" t="s">
        <v>822</v>
      </c>
      <c r="W18" s="738" t="s">
        <v>47</v>
      </c>
      <c r="X18" s="149" t="s">
        <v>33</v>
      </c>
      <c r="Y18" s="542" t="s">
        <v>911</v>
      </c>
      <c r="Z18" s="739">
        <v>0.83333333333333337</v>
      </c>
      <c r="AA18" s="740">
        <v>0.89583333333333337</v>
      </c>
      <c r="AB18" s="738" t="s">
        <v>681</v>
      </c>
      <c r="AC18" s="738" t="s">
        <v>151</v>
      </c>
      <c r="AD18" s="149" t="s">
        <v>33</v>
      </c>
      <c r="AE18" s="542" t="s">
        <v>911</v>
      </c>
      <c r="AF18" s="749"/>
      <c r="AG18" s="750"/>
      <c r="AH18" s="751"/>
      <c r="AI18" s="751"/>
      <c r="AJ18" s="752"/>
      <c r="AK18" s="753"/>
      <c r="AL18" s="490"/>
      <c r="AM18" s="389"/>
    </row>
    <row r="19" spans="2:39" s="86" customFormat="1" ht="11.25" customHeight="1" thickBot="1" x14ac:dyDescent="0.25">
      <c r="B19" s="1322">
        <f>K23+Q23+W23+AC23+AI23</f>
        <v>7</v>
      </c>
      <c r="C19" s="1324" t="s">
        <v>335</v>
      </c>
      <c r="D19" s="1319" t="s">
        <v>125</v>
      </c>
      <c r="E19" s="1320"/>
      <c r="F19" s="1321"/>
      <c r="G19" s="736">
        <v>5</v>
      </c>
      <c r="H19" s="149"/>
      <c r="I19" s="149"/>
      <c r="J19" s="738"/>
      <c r="K19" s="754"/>
      <c r="L19" s="149"/>
      <c r="M19" s="542"/>
      <c r="N19" s="733"/>
      <c r="O19" s="755"/>
      <c r="P19" s="755"/>
      <c r="Q19" s="755"/>
      <c r="R19" s="755"/>
      <c r="S19" s="743"/>
      <c r="T19" s="739"/>
      <c r="U19" s="740"/>
      <c r="V19" s="738"/>
      <c r="W19" s="738"/>
      <c r="X19" s="149"/>
      <c r="Y19" s="542"/>
      <c r="Z19" s="733"/>
      <c r="AA19" s="755"/>
      <c r="AB19" s="755"/>
      <c r="AC19" s="755"/>
      <c r="AD19" s="755"/>
      <c r="AE19" s="743"/>
      <c r="AF19" s="742"/>
      <c r="AG19" s="742"/>
      <c r="AH19" s="738"/>
      <c r="AI19" s="738"/>
      <c r="AJ19" s="149"/>
      <c r="AK19" s="542"/>
      <c r="AL19" s="490"/>
      <c r="AM19" s="389"/>
    </row>
    <row r="20" spans="2:39" s="86" customFormat="1" ht="11.25" customHeight="1" thickBot="1" x14ac:dyDescent="0.25">
      <c r="B20" s="1323"/>
      <c r="C20" s="1325"/>
      <c r="D20" s="1326"/>
      <c r="E20" s="1327"/>
      <c r="F20" s="1328"/>
      <c r="G20" s="736">
        <v>6</v>
      </c>
      <c r="H20" s="149"/>
      <c r="I20" s="149"/>
      <c r="J20" s="738"/>
      <c r="K20" s="754"/>
      <c r="L20" s="149"/>
      <c r="M20" s="542"/>
      <c r="N20" s="733"/>
      <c r="O20" s="755"/>
      <c r="P20" s="755"/>
      <c r="Q20" s="755"/>
      <c r="R20" s="755"/>
      <c r="S20" s="743"/>
      <c r="T20" s="739"/>
      <c r="U20" s="740"/>
      <c r="V20" s="738"/>
      <c r="W20" s="738"/>
      <c r="X20" s="149"/>
      <c r="Y20" s="542"/>
      <c r="Z20" s="739"/>
      <c r="AA20" s="740"/>
      <c r="AB20" s="755"/>
      <c r="AC20" s="755"/>
      <c r="AD20" s="755"/>
      <c r="AE20" s="743"/>
      <c r="AF20" s="742"/>
      <c r="AG20" s="742"/>
      <c r="AH20" s="738"/>
      <c r="AI20" s="738"/>
      <c r="AJ20" s="149"/>
      <c r="AK20" s="542"/>
      <c r="AL20" s="490"/>
      <c r="AM20" s="389"/>
    </row>
    <row r="21" spans="2:39" s="86" customFormat="1" ht="11.25" customHeight="1" thickBot="1" x14ac:dyDescent="0.25">
      <c r="B21" s="756" t="s">
        <v>136</v>
      </c>
      <c r="C21" s="757">
        <v>7</v>
      </c>
      <c r="D21" s="1326"/>
      <c r="E21" s="1327"/>
      <c r="F21" s="1328"/>
      <c r="G21" s="736">
        <v>7</v>
      </c>
      <c r="H21" s="149"/>
      <c r="I21" s="149"/>
      <c r="J21" s="738"/>
      <c r="K21" s="754"/>
      <c r="L21" s="149"/>
      <c r="M21" s="542"/>
      <c r="N21" s="733"/>
      <c r="O21" s="755"/>
      <c r="P21" s="755"/>
      <c r="Q21" s="755"/>
      <c r="R21" s="755"/>
      <c r="S21" s="743"/>
      <c r="T21" s="742"/>
      <c r="U21" s="742"/>
      <c r="V21" s="738"/>
      <c r="W21" s="738"/>
      <c r="X21" s="149"/>
      <c r="Y21" s="542"/>
      <c r="Z21" s="733"/>
      <c r="AA21" s="755"/>
      <c r="AB21" s="755"/>
      <c r="AC21" s="755"/>
      <c r="AD21" s="755"/>
      <c r="AE21" s="743"/>
      <c r="AF21" s="742"/>
      <c r="AG21" s="742"/>
      <c r="AH21" s="738"/>
      <c r="AI21" s="738"/>
      <c r="AJ21" s="149"/>
      <c r="AK21" s="542"/>
      <c r="AL21" s="490"/>
      <c r="AM21" s="389"/>
    </row>
    <row r="22" spans="2:39" s="86" customFormat="1" ht="11.25" customHeight="1" thickBot="1" x14ac:dyDescent="0.25">
      <c r="B22" s="1329" t="s">
        <v>126</v>
      </c>
      <c r="C22" s="1330"/>
      <c r="D22" s="1331"/>
      <c r="E22" s="1332"/>
      <c r="F22" s="1333"/>
      <c r="G22" s="758">
        <v>8</v>
      </c>
      <c r="H22" s="752"/>
      <c r="I22" s="759"/>
      <c r="J22" s="760"/>
      <c r="K22" s="760"/>
      <c r="L22" s="759"/>
      <c r="M22" s="761"/>
      <c r="N22" s="733"/>
      <c r="O22" s="755"/>
      <c r="P22" s="755"/>
      <c r="Q22" s="755"/>
      <c r="R22" s="755"/>
      <c r="S22" s="743"/>
      <c r="T22" s="742"/>
      <c r="U22" s="742"/>
      <c r="V22" s="738"/>
      <c r="W22" s="738"/>
      <c r="X22" s="149"/>
      <c r="Y22" s="542"/>
      <c r="Z22" s="733"/>
      <c r="AA22" s="755"/>
      <c r="AB22" s="755"/>
      <c r="AC22" s="755"/>
      <c r="AD22" s="755"/>
      <c r="AE22" s="743"/>
      <c r="AF22" s="742"/>
      <c r="AG22" s="742"/>
      <c r="AH22" s="738"/>
      <c r="AI22" s="738"/>
      <c r="AJ22" s="149"/>
      <c r="AK22" s="542"/>
      <c r="AL22" s="490"/>
      <c r="AM22" s="389"/>
    </row>
    <row r="23" spans="2:39" s="579" customFormat="1" ht="15" customHeight="1" thickBot="1" x14ac:dyDescent="0.25">
      <c r="B23" s="1334">
        <f>B19/(C21*C18)</f>
        <v>0.25</v>
      </c>
      <c r="C23" s="1335"/>
      <c r="D23" s="1336" t="s">
        <v>131</v>
      </c>
      <c r="E23" s="1337"/>
      <c r="F23" s="767"/>
      <c r="G23" s="767" t="s">
        <v>132</v>
      </c>
      <c r="H23" s="625"/>
      <c r="I23" s="627">
        <f>S23+Y23+AE23+AK23</f>
        <v>22</v>
      </c>
      <c r="J23" s="495" t="s">
        <v>4</v>
      </c>
      <c r="K23" s="1077">
        <f>COUNTA(L15:L17)-COUNTIF(L15:L17,"休講")</f>
        <v>1</v>
      </c>
      <c r="L23" s="496" t="s">
        <v>132</v>
      </c>
      <c r="M23" s="628">
        <f>$C21-K23</f>
        <v>6</v>
      </c>
      <c r="N23" s="625"/>
      <c r="O23" s="625"/>
      <c r="P23" s="492" t="s">
        <v>4</v>
      </c>
      <c r="Q23" s="1077">
        <f>COUNTA(R15:R22)-COUNTIF(R15:R22,"休講")</f>
        <v>2</v>
      </c>
      <c r="R23" s="496" t="s">
        <v>132</v>
      </c>
      <c r="S23" s="628">
        <f>$C$31-Q23</f>
        <v>5</v>
      </c>
      <c r="T23" s="625"/>
      <c r="U23" s="625"/>
      <c r="V23" s="492" t="s">
        <v>4</v>
      </c>
      <c r="W23" s="1077">
        <f>COUNTA(X15:X22)-COUNTIF(X15:X22,"休講")</f>
        <v>2</v>
      </c>
      <c r="X23" s="496" t="s">
        <v>132</v>
      </c>
      <c r="Y23" s="617">
        <f>$C$31-W23</f>
        <v>5</v>
      </c>
      <c r="Z23" s="625"/>
      <c r="AA23" s="625"/>
      <c r="AB23" s="492" t="s">
        <v>4</v>
      </c>
      <c r="AC23" s="1077">
        <f>COUNTA(AD15:AD22)-COUNTIF(AD15:AD22,"休講")</f>
        <v>2</v>
      </c>
      <c r="AD23" s="496" t="s">
        <v>132</v>
      </c>
      <c r="AE23" s="628">
        <f>$C$31-AC23</f>
        <v>5</v>
      </c>
      <c r="AF23" s="625"/>
      <c r="AG23" s="625"/>
      <c r="AH23" s="492" t="s">
        <v>4</v>
      </c>
      <c r="AI23" s="1077">
        <f>COUNTA(AJ15:AJ22)-COUNTIF(AJ15:AJ22,"休講")</f>
        <v>0</v>
      </c>
      <c r="AJ23" s="496" t="s">
        <v>132</v>
      </c>
      <c r="AK23" s="617">
        <f>$C$31-AI23</f>
        <v>7</v>
      </c>
    </row>
    <row r="24" spans="2:39" s="86" customFormat="1" ht="7.5" customHeight="1" thickBot="1" x14ac:dyDescent="0.25">
      <c r="D24" s="580"/>
      <c r="E24" s="649"/>
      <c r="F24" s="649"/>
      <c r="G24" s="580"/>
      <c r="H24" s="579"/>
      <c r="I24" s="579"/>
      <c r="J24" s="579"/>
      <c r="K24" s="579"/>
      <c r="L24" s="579"/>
      <c r="M24" s="579"/>
      <c r="N24" s="828"/>
      <c r="O24" s="828"/>
      <c r="P24" s="828"/>
      <c r="Q24" s="828"/>
      <c r="R24" s="828"/>
      <c r="S24" s="828"/>
      <c r="T24" s="828"/>
      <c r="U24" s="828"/>
      <c r="V24" s="579"/>
      <c r="W24" s="579"/>
      <c r="X24" s="579"/>
      <c r="Y24" s="579"/>
      <c r="Z24" s="828"/>
      <c r="AA24" s="828"/>
      <c r="AB24" s="650"/>
      <c r="AC24" s="650"/>
      <c r="AD24" s="650"/>
      <c r="AE24" s="650"/>
      <c r="AF24" s="579"/>
      <c r="AG24" s="579"/>
      <c r="AH24" s="579"/>
      <c r="AI24" s="579"/>
      <c r="AJ24" s="579"/>
      <c r="AK24" s="579"/>
      <c r="AL24" s="489"/>
    </row>
    <row r="25" spans="2:39" s="86" customFormat="1" ht="11.25" customHeight="1" thickBot="1" x14ac:dyDescent="0.25">
      <c r="B25" s="1310">
        <f>日付!C6</f>
        <v>43732</v>
      </c>
      <c r="C25" s="1300" t="s">
        <v>26</v>
      </c>
      <c r="D25" s="1185" t="s">
        <v>130</v>
      </c>
      <c r="E25" s="1186"/>
      <c r="F25" s="1187"/>
      <c r="G25" s="491">
        <v>1</v>
      </c>
      <c r="H25" s="559">
        <v>0.63541666666666663</v>
      </c>
      <c r="I25" s="559">
        <v>0.69791666666666663</v>
      </c>
      <c r="J25" s="560" t="s">
        <v>568</v>
      </c>
      <c r="K25" s="560" t="s">
        <v>47</v>
      </c>
      <c r="L25" s="561" t="s">
        <v>33</v>
      </c>
      <c r="M25" s="562" t="s">
        <v>682</v>
      </c>
      <c r="N25" s="826">
        <v>0.70138888888888884</v>
      </c>
      <c r="O25" s="827">
        <v>0.76388888888888884</v>
      </c>
      <c r="P25" s="480" t="s">
        <v>723</v>
      </c>
      <c r="Q25" s="480" t="s">
        <v>47</v>
      </c>
      <c r="R25" s="697" t="s">
        <v>33</v>
      </c>
      <c r="S25" s="71" t="s">
        <v>682</v>
      </c>
      <c r="T25" s="826">
        <v>0.76736111111111116</v>
      </c>
      <c r="U25" s="827">
        <v>0.82986111111111116</v>
      </c>
      <c r="V25" s="560" t="s">
        <v>853</v>
      </c>
      <c r="W25" s="560" t="s">
        <v>47</v>
      </c>
      <c r="X25" s="561" t="s">
        <v>33</v>
      </c>
      <c r="Y25" s="565" t="s">
        <v>682</v>
      </c>
      <c r="Z25" s="829">
        <v>0.83333333333333337</v>
      </c>
      <c r="AA25" s="827">
        <v>0.89583333333333337</v>
      </c>
      <c r="AB25" s="560" t="s">
        <v>920</v>
      </c>
      <c r="AC25" s="560" t="s">
        <v>47</v>
      </c>
      <c r="AD25" s="561" t="s">
        <v>33</v>
      </c>
      <c r="AE25" s="565" t="s">
        <v>682</v>
      </c>
      <c r="AF25" s="593"/>
      <c r="AG25" s="594"/>
      <c r="AH25" s="588"/>
      <c r="AI25" s="588"/>
      <c r="AJ25" s="591"/>
      <c r="AK25" s="590"/>
      <c r="AL25" s="490"/>
      <c r="AM25" s="389"/>
    </row>
    <row r="26" spans="2:39" s="86" customFormat="1" ht="11.25" customHeight="1" x14ac:dyDescent="0.2">
      <c r="B26" s="1311"/>
      <c r="C26" s="1301"/>
      <c r="D26" s="640" t="s">
        <v>48</v>
      </c>
      <c r="E26" s="641">
        <v>0.58333333333333337</v>
      </c>
      <c r="F26" s="642" t="s">
        <v>766</v>
      </c>
      <c r="G26" s="165">
        <v>2</v>
      </c>
      <c r="H26" s="611"/>
      <c r="I26" s="611"/>
      <c r="J26" s="599"/>
      <c r="K26" s="599"/>
      <c r="L26" s="600"/>
      <c r="M26" s="651"/>
      <c r="N26" s="161">
        <v>0.70138888888888884</v>
      </c>
      <c r="O26" s="162">
        <v>0.76388888888888884</v>
      </c>
      <c r="P26" s="830" t="s">
        <v>572</v>
      </c>
      <c r="Q26" s="69" t="s">
        <v>47</v>
      </c>
      <c r="R26" s="70" t="s">
        <v>33</v>
      </c>
      <c r="S26" s="163" t="s">
        <v>46</v>
      </c>
      <c r="T26" s="161">
        <v>0.76736111111111116</v>
      </c>
      <c r="U26" s="162">
        <v>0.82986111111111116</v>
      </c>
      <c r="V26" s="830" t="s">
        <v>572</v>
      </c>
      <c r="W26" s="69" t="s">
        <v>47</v>
      </c>
      <c r="X26" s="70" t="s">
        <v>40</v>
      </c>
      <c r="Y26" s="163" t="s">
        <v>46</v>
      </c>
      <c r="Z26" s="164">
        <v>0.83333333333333337</v>
      </c>
      <c r="AA26" s="162">
        <v>0.89583333333333337</v>
      </c>
      <c r="AB26" s="69" t="s">
        <v>340</v>
      </c>
      <c r="AC26" s="480" t="s">
        <v>47</v>
      </c>
      <c r="AD26" s="70" t="s">
        <v>33</v>
      </c>
      <c r="AE26" s="163" t="s">
        <v>46</v>
      </c>
      <c r="AF26" s="607"/>
      <c r="AG26" s="608"/>
      <c r="AH26" s="599"/>
      <c r="AI26" s="599"/>
      <c r="AJ26" s="600"/>
      <c r="AK26" s="609"/>
      <c r="AL26" s="490"/>
      <c r="AM26" s="389"/>
    </row>
    <row r="27" spans="2:39" s="86" customFormat="1" ht="11.25" customHeight="1" thickBot="1" x14ac:dyDescent="0.25">
      <c r="B27" s="1311"/>
      <c r="C27" s="1301"/>
      <c r="D27" s="640" t="s">
        <v>707</v>
      </c>
      <c r="E27" s="641">
        <v>0.58333333333333337</v>
      </c>
      <c r="F27" s="643" t="s">
        <v>766</v>
      </c>
      <c r="G27" s="165">
        <v>3</v>
      </c>
      <c r="H27" s="610"/>
      <c r="I27" s="611"/>
      <c r="J27" s="599"/>
      <c r="K27" s="599"/>
      <c r="L27" s="600"/>
      <c r="M27" s="651"/>
      <c r="N27" s="116">
        <v>0.70833333333333337</v>
      </c>
      <c r="O27" s="117">
        <v>0.75</v>
      </c>
      <c r="P27" s="831" t="s">
        <v>575</v>
      </c>
      <c r="Q27" s="117" t="s">
        <v>921</v>
      </c>
      <c r="R27" s="699" t="s">
        <v>21</v>
      </c>
      <c r="S27" s="118" t="s">
        <v>349</v>
      </c>
      <c r="T27" s="114"/>
      <c r="U27" s="115"/>
      <c r="V27" s="1054"/>
      <c r="W27" s="83"/>
      <c r="X27" s="84"/>
      <c r="Y27" s="103"/>
      <c r="Z27" s="652"/>
      <c r="AA27" s="614"/>
      <c r="AB27" s="599"/>
      <c r="AC27" s="599"/>
      <c r="AD27" s="600"/>
      <c r="AE27" s="609"/>
      <c r="AF27" s="607"/>
      <c r="AG27" s="608"/>
      <c r="AH27" s="599"/>
      <c r="AI27" s="599"/>
      <c r="AJ27" s="600"/>
      <c r="AK27" s="609"/>
      <c r="AL27" s="490"/>
      <c r="AM27" s="389"/>
    </row>
    <row r="28" spans="2:39" s="86" customFormat="1" ht="11.25" customHeight="1" thickBot="1" x14ac:dyDescent="0.25">
      <c r="B28" s="711" t="s">
        <v>164</v>
      </c>
      <c r="C28" s="566">
        <v>4</v>
      </c>
      <c r="D28" s="644"/>
      <c r="E28" s="644"/>
      <c r="F28" s="644"/>
      <c r="G28" s="165">
        <v>4</v>
      </c>
      <c r="H28" s="613"/>
      <c r="I28" s="667" t="s">
        <v>170</v>
      </c>
      <c r="J28" s="577" t="s">
        <v>167</v>
      </c>
      <c r="K28" s="577" t="s">
        <v>129</v>
      </c>
      <c r="L28" s="577" t="s">
        <v>128</v>
      </c>
      <c r="M28" s="672" t="s">
        <v>168</v>
      </c>
      <c r="N28" s="161">
        <v>0.70138888888888884</v>
      </c>
      <c r="O28" s="162">
        <v>0.76388888888888884</v>
      </c>
      <c r="P28" s="830" t="s">
        <v>922</v>
      </c>
      <c r="Q28" s="162" t="s">
        <v>921</v>
      </c>
      <c r="R28" s="70" t="s">
        <v>33</v>
      </c>
      <c r="S28" s="163" t="s">
        <v>914</v>
      </c>
      <c r="T28" s="161">
        <v>0.76736111111111116</v>
      </c>
      <c r="U28" s="162">
        <v>0.82986111111111116</v>
      </c>
      <c r="V28" s="69" t="s">
        <v>834</v>
      </c>
      <c r="W28" s="69" t="s">
        <v>45</v>
      </c>
      <c r="X28" s="70" t="s">
        <v>33</v>
      </c>
      <c r="Y28" s="163" t="s">
        <v>914</v>
      </c>
      <c r="Z28" s="164">
        <v>0.83333333333333337</v>
      </c>
      <c r="AA28" s="162">
        <v>0.89583333333333337</v>
      </c>
      <c r="AB28" s="69" t="s">
        <v>829</v>
      </c>
      <c r="AC28" s="480" t="s">
        <v>47</v>
      </c>
      <c r="AD28" s="70" t="s">
        <v>33</v>
      </c>
      <c r="AE28" s="163" t="s">
        <v>914</v>
      </c>
      <c r="AF28" s="607"/>
      <c r="AG28" s="608"/>
      <c r="AH28" s="599"/>
      <c r="AI28" s="599"/>
      <c r="AJ28" s="600"/>
      <c r="AK28" s="609"/>
      <c r="AL28" s="490"/>
      <c r="AM28" s="389"/>
    </row>
    <row r="29" spans="2:39" s="86" customFormat="1" ht="11.25" customHeight="1" thickBot="1" x14ac:dyDescent="0.25">
      <c r="B29" s="1292">
        <f>K33+Q33+W33+AC33+AI33</f>
        <v>15</v>
      </c>
      <c r="C29" s="1294" t="s">
        <v>135</v>
      </c>
      <c r="D29" s="1185" t="s">
        <v>125</v>
      </c>
      <c r="E29" s="1186"/>
      <c r="F29" s="1187"/>
      <c r="G29" s="165">
        <v>5</v>
      </c>
      <c r="H29" s="602"/>
      <c r="I29" s="577"/>
      <c r="J29" s="599" t="s">
        <v>1011</v>
      </c>
      <c r="K29" s="616">
        <v>0.70833333333333337</v>
      </c>
      <c r="L29" s="600" t="s">
        <v>1012</v>
      </c>
      <c r="M29" s="651"/>
      <c r="N29" s="161">
        <v>0.70138888888888884</v>
      </c>
      <c r="O29" s="162">
        <v>0.76388888888888884</v>
      </c>
      <c r="P29" s="830" t="s">
        <v>785</v>
      </c>
      <c r="Q29" s="162" t="s">
        <v>921</v>
      </c>
      <c r="R29" s="70" t="s">
        <v>33</v>
      </c>
      <c r="S29" s="163" t="s">
        <v>911</v>
      </c>
      <c r="T29" s="608"/>
      <c r="U29" s="608"/>
      <c r="V29" s="599"/>
      <c r="W29" s="599"/>
      <c r="X29" s="600"/>
      <c r="Y29" s="609"/>
      <c r="Z29" s="654"/>
      <c r="AA29" s="633"/>
      <c r="AB29" s="633"/>
      <c r="AC29" s="633"/>
      <c r="AD29" s="633"/>
      <c r="AE29" s="643"/>
      <c r="AF29" s="608"/>
      <c r="AG29" s="608"/>
      <c r="AH29" s="599"/>
      <c r="AI29" s="599"/>
      <c r="AJ29" s="600"/>
      <c r="AK29" s="609"/>
      <c r="AL29" s="490"/>
      <c r="AM29" s="389"/>
    </row>
    <row r="30" spans="2:39" s="86" customFormat="1" ht="11.25" customHeight="1" thickBot="1" x14ac:dyDescent="0.25">
      <c r="B30" s="1293"/>
      <c r="C30" s="1295"/>
      <c r="D30" s="1174"/>
      <c r="E30" s="1175"/>
      <c r="F30" s="1176"/>
      <c r="G30" s="165">
        <v>6</v>
      </c>
      <c r="H30" s="602"/>
      <c r="I30" s="577"/>
      <c r="J30" s="599"/>
      <c r="K30" s="616"/>
      <c r="L30" s="600"/>
      <c r="M30" s="651"/>
      <c r="N30" s="161">
        <v>0.70138888888888884</v>
      </c>
      <c r="O30" s="162">
        <v>0.76388888888888884</v>
      </c>
      <c r="P30" s="69" t="s">
        <v>783</v>
      </c>
      <c r="Q30" s="69" t="s">
        <v>47</v>
      </c>
      <c r="R30" s="70" t="s">
        <v>33</v>
      </c>
      <c r="S30" s="163" t="s">
        <v>707</v>
      </c>
      <c r="T30" s="161">
        <v>0.76736111111111116</v>
      </c>
      <c r="U30" s="162">
        <v>0.82986111111111116</v>
      </c>
      <c r="V30" s="69" t="s">
        <v>799</v>
      </c>
      <c r="W30" s="69" t="s">
        <v>47</v>
      </c>
      <c r="X30" s="70" t="s">
        <v>33</v>
      </c>
      <c r="Y30" s="163" t="s">
        <v>707</v>
      </c>
      <c r="Z30" s="164">
        <v>0.83333333333333337</v>
      </c>
      <c r="AA30" s="162">
        <v>0.89583333333333337</v>
      </c>
      <c r="AB30" s="69" t="s">
        <v>700</v>
      </c>
      <c r="AC30" s="480" t="s">
        <v>47</v>
      </c>
      <c r="AD30" s="84" t="s">
        <v>40</v>
      </c>
      <c r="AE30" s="163" t="s">
        <v>707</v>
      </c>
      <c r="AF30" s="608"/>
      <c r="AG30" s="608"/>
      <c r="AH30" s="599"/>
      <c r="AI30" s="599"/>
      <c r="AJ30" s="600"/>
      <c r="AK30" s="609"/>
      <c r="AL30" s="490"/>
      <c r="AM30" s="389"/>
    </row>
    <row r="31" spans="2:39" s="86" customFormat="1" ht="11.25" customHeight="1" thickBot="1" x14ac:dyDescent="0.25">
      <c r="B31" s="712" t="s">
        <v>136</v>
      </c>
      <c r="C31" s="104">
        <v>7</v>
      </c>
      <c r="D31" s="1174"/>
      <c r="E31" s="1175"/>
      <c r="F31" s="1176"/>
      <c r="G31" s="165">
        <v>7</v>
      </c>
      <c r="H31" s="602"/>
      <c r="I31" s="577"/>
      <c r="J31" s="599"/>
      <c r="K31" s="599"/>
      <c r="L31" s="600"/>
      <c r="M31" s="651"/>
      <c r="N31" s="114"/>
      <c r="O31" s="115"/>
      <c r="P31" s="83"/>
      <c r="Q31" s="83"/>
      <c r="R31" s="84"/>
      <c r="S31" s="85"/>
      <c r="T31" s="161">
        <v>0.76736111111111116</v>
      </c>
      <c r="U31" s="162">
        <v>0.82986111111111116</v>
      </c>
      <c r="V31" s="69" t="s">
        <v>402</v>
      </c>
      <c r="W31" s="69" t="s">
        <v>45</v>
      </c>
      <c r="X31" s="70" t="s">
        <v>40</v>
      </c>
      <c r="Y31" s="71" t="s">
        <v>48</v>
      </c>
      <c r="Z31" s="652"/>
      <c r="AA31" s="614"/>
      <c r="AB31" s="599"/>
      <c r="AC31" s="599"/>
      <c r="AD31" s="600"/>
      <c r="AE31" s="609"/>
      <c r="AF31" s="608"/>
      <c r="AG31" s="608"/>
      <c r="AH31" s="599"/>
      <c r="AI31" s="599"/>
      <c r="AJ31" s="600"/>
      <c r="AK31" s="609"/>
      <c r="AL31" s="490"/>
      <c r="AM31" s="389"/>
    </row>
    <row r="32" spans="2:39" s="86" customFormat="1" ht="11.25" customHeight="1" thickBot="1" x14ac:dyDescent="0.25">
      <c r="B32" s="1338" t="s">
        <v>126</v>
      </c>
      <c r="C32" s="1339"/>
      <c r="D32" s="1177"/>
      <c r="E32" s="1178"/>
      <c r="F32" s="1179"/>
      <c r="G32" s="545">
        <v>8</v>
      </c>
      <c r="H32" s="655"/>
      <c r="I32" s="668"/>
      <c r="J32" s="621"/>
      <c r="K32" s="621"/>
      <c r="L32" s="623"/>
      <c r="M32" s="656"/>
      <c r="N32" s="1131"/>
      <c r="O32" s="1132"/>
      <c r="P32" s="1133"/>
      <c r="Q32" s="1133"/>
      <c r="R32" s="1134"/>
      <c r="S32" s="1135"/>
      <c r="T32" s="161">
        <v>0.76736111111111116</v>
      </c>
      <c r="U32" s="162">
        <v>0.82986111111111116</v>
      </c>
      <c r="V32" s="69" t="s">
        <v>771</v>
      </c>
      <c r="W32" s="69" t="s">
        <v>45</v>
      </c>
      <c r="X32" s="70" t="s">
        <v>21</v>
      </c>
      <c r="Y32" s="163" t="s">
        <v>46</v>
      </c>
      <c r="Z32" s="1137"/>
      <c r="AA32" s="1132"/>
      <c r="AB32" s="1133"/>
      <c r="AC32" s="1133"/>
      <c r="AD32" s="1134"/>
      <c r="AE32" s="1135"/>
      <c r="AF32" s="608"/>
      <c r="AG32" s="608"/>
      <c r="AH32" s="599"/>
      <c r="AI32" s="599"/>
      <c r="AJ32" s="600"/>
      <c r="AK32" s="609"/>
      <c r="AL32" s="490"/>
      <c r="AM32" s="389"/>
    </row>
    <row r="33" spans="2:39" s="579" customFormat="1" ht="15" customHeight="1" thickBot="1" x14ac:dyDescent="0.25">
      <c r="B33" s="1163">
        <f>B29/(C31*C28)</f>
        <v>0.5357142857142857</v>
      </c>
      <c r="C33" s="1164"/>
      <c r="D33" s="1165" t="s">
        <v>131</v>
      </c>
      <c r="E33" s="1166"/>
      <c r="F33" s="765"/>
      <c r="G33" s="674" t="s">
        <v>132</v>
      </c>
      <c r="H33" s="625"/>
      <c r="I33" s="627">
        <f>S33+Y33+AE33+AK33</f>
        <v>14</v>
      </c>
      <c r="J33" s="495" t="s">
        <v>4</v>
      </c>
      <c r="K33" s="1077">
        <f>COUNTA(L25:L27)-COUNTIF(L25:L27,"休講")</f>
        <v>1</v>
      </c>
      <c r="L33" s="496" t="s">
        <v>132</v>
      </c>
      <c r="M33" s="628">
        <f>$C31-K33</f>
        <v>6</v>
      </c>
      <c r="N33" s="625"/>
      <c r="O33" s="625"/>
      <c r="P33" s="492" t="s">
        <v>4</v>
      </c>
      <c r="Q33" s="1077">
        <f>COUNTA(R25:R32)-COUNTIF(R25:R32,"休講")</f>
        <v>5</v>
      </c>
      <c r="R33" s="496" t="s">
        <v>132</v>
      </c>
      <c r="S33" s="628">
        <f>$C$31-Q33</f>
        <v>2</v>
      </c>
      <c r="T33" s="625"/>
      <c r="U33" s="625"/>
      <c r="V33" s="492" t="s">
        <v>4</v>
      </c>
      <c r="W33" s="1077">
        <f>COUNTA(X25:X32)-COUNTIF(X25:X32,"休講")</f>
        <v>5</v>
      </c>
      <c r="X33" s="496" t="s">
        <v>132</v>
      </c>
      <c r="Y33" s="617">
        <f>$C$31-W33</f>
        <v>2</v>
      </c>
      <c r="Z33" s="625"/>
      <c r="AA33" s="625"/>
      <c r="AB33" s="492" t="s">
        <v>4</v>
      </c>
      <c r="AC33" s="1077">
        <f>COUNTA(AD25:AD32)-COUNTIF(AD25:AD32,"休講")</f>
        <v>4</v>
      </c>
      <c r="AD33" s="496" t="s">
        <v>132</v>
      </c>
      <c r="AE33" s="628">
        <f>$C$31-AC33</f>
        <v>3</v>
      </c>
      <c r="AF33" s="625"/>
      <c r="AG33" s="625"/>
      <c r="AH33" s="492" t="s">
        <v>4</v>
      </c>
      <c r="AI33" s="1077">
        <f>COUNTA(AJ25:AJ32)-COUNTIF(AJ25:AJ32,"休講")</f>
        <v>0</v>
      </c>
      <c r="AJ33" s="496" t="s">
        <v>132</v>
      </c>
      <c r="AK33" s="617">
        <f>$C$31-AI33</f>
        <v>7</v>
      </c>
    </row>
    <row r="34" spans="2:39" s="86" customFormat="1" ht="7.5" customHeight="1" thickBot="1" x14ac:dyDescent="0.25">
      <c r="D34" s="580"/>
      <c r="E34" s="649"/>
      <c r="F34" s="649"/>
      <c r="G34" s="836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828"/>
      <c r="AD34" s="579"/>
      <c r="AE34" s="579"/>
      <c r="AF34" s="579"/>
      <c r="AG34" s="579"/>
      <c r="AH34" s="579"/>
      <c r="AI34" s="579"/>
      <c r="AJ34" s="579"/>
      <c r="AK34" s="579"/>
      <c r="AL34" s="489"/>
    </row>
    <row r="35" spans="2:39" s="86" customFormat="1" ht="11.25" customHeight="1" thickBot="1" x14ac:dyDescent="0.25">
      <c r="B35" s="1310">
        <f>日付!D6</f>
        <v>43733</v>
      </c>
      <c r="C35" s="1300" t="s">
        <v>27</v>
      </c>
      <c r="D35" s="1185" t="s">
        <v>130</v>
      </c>
      <c r="E35" s="1186"/>
      <c r="F35" s="1187"/>
      <c r="G35" s="835">
        <v>1</v>
      </c>
      <c r="H35" s="826">
        <v>0.63541666666666663</v>
      </c>
      <c r="I35" s="827">
        <v>0.69791666666666663</v>
      </c>
      <c r="J35" s="480" t="s">
        <v>402</v>
      </c>
      <c r="K35" s="480" t="s">
        <v>47</v>
      </c>
      <c r="L35" s="697" t="s">
        <v>33</v>
      </c>
      <c r="M35" s="833" t="s">
        <v>48</v>
      </c>
      <c r="N35" s="826">
        <v>0.70138888888888884</v>
      </c>
      <c r="O35" s="827">
        <v>0.76388888888888884</v>
      </c>
      <c r="P35" s="837" t="s">
        <v>406</v>
      </c>
      <c r="Q35" s="564" t="s">
        <v>923</v>
      </c>
      <c r="R35" s="697" t="s">
        <v>21</v>
      </c>
      <c r="S35" s="71" t="s">
        <v>48</v>
      </c>
      <c r="T35" s="826">
        <v>0.76736111111111116</v>
      </c>
      <c r="U35" s="827">
        <v>0.82986111111111116</v>
      </c>
      <c r="V35" s="480" t="s">
        <v>681</v>
      </c>
      <c r="W35" s="560" t="s">
        <v>47</v>
      </c>
      <c r="X35" s="697" t="s">
        <v>33</v>
      </c>
      <c r="Y35" s="71" t="s">
        <v>48</v>
      </c>
      <c r="Z35" s="829">
        <v>0.83333333333333337</v>
      </c>
      <c r="AA35" s="827">
        <v>0.89583333333333337</v>
      </c>
      <c r="AB35" s="480" t="s">
        <v>756</v>
      </c>
      <c r="AC35" s="480" t="s">
        <v>45</v>
      </c>
      <c r="AD35" s="561" t="s">
        <v>33</v>
      </c>
      <c r="AE35" s="565" t="s">
        <v>48</v>
      </c>
      <c r="AF35" s="657"/>
      <c r="AG35" s="594"/>
      <c r="AH35" s="588"/>
      <c r="AI35" s="588"/>
      <c r="AJ35" s="591"/>
      <c r="AK35" s="590"/>
      <c r="AL35" s="490"/>
      <c r="AM35" s="389"/>
    </row>
    <row r="36" spans="2:39" s="86" customFormat="1" ht="11.25" customHeight="1" x14ac:dyDescent="0.2">
      <c r="B36" s="1311"/>
      <c r="C36" s="1301"/>
      <c r="D36" s="640" t="s">
        <v>48</v>
      </c>
      <c r="E36" s="641">
        <v>0.58333333333333337</v>
      </c>
      <c r="F36" s="642" t="s">
        <v>766</v>
      </c>
      <c r="G36" s="165">
        <v>2</v>
      </c>
      <c r="H36" s="602"/>
      <c r="I36" s="600"/>
      <c r="J36" s="599"/>
      <c r="K36" s="599"/>
      <c r="L36" s="600"/>
      <c r="M36" s="609"/>
      <c r="N36" s="826">
        <v>0.70138888888888884</v>
      </c>
      <c r="O36" s="827">
        <v>0.76388888888888884</v>
      </c>
      <c r="P36" s="837" t="s">
        <v>832</v>
      </c>
      <c r="Q36" s="162" t="s">
        <v>921</v>
      </c>
      <c r="R36" s="697" t="s">
        <v>33</v>
      </c>
      <c r="S36" s="71" t="s">
        <v>707</v>
      </c>
      <c r="T36" s="161">
        <v>0.76736111111111116</v>
      </c>
      <c r="U36" s="162">
        <v>0.82986111111111116</v>
      </c>
      <c r="V36" s="69" t="s">
        <v>964</v>
      </c>
      <c r="W36" s="69" t="s">
        <v>47</v>
      </c>
      <c r="X36" s="70" t="s">
        <v>33</v>
      </c>
      <c r="Y36" s="163" t="s">
        <v>707</v>
      </c>
      <c r="Z36" s="161">
        <v>0.83333333333333337</v>
      </c>
      <c r="AA36" s="827">
        <v>0.89583333333333337</v>
      </c>
      <c r="AB36" s="480" t="s">
        <v>854</v>
      </c>
      <c r="AC36" s="69" t="s">
        <v>47</v>
      </c>
      <c r="AD36" s="697" t="s">
        <v>33</v>
      </c>
      <c r="AE36" s="71" t="s">
        <v>707</v>
      </c>
      <c r="AF36" s="658"/>
      <c r="AG36" s="608"/>
      <c r="AH36" s="599"/>
      <c r="AI36" s="599"/>
      <c r="AJ36" s="600"/>
      <c r="AK36" s="609"/>
      <c r="AL36" s="490"/>
      <c r="AM36" s="389"/>
    </row>
    <row r="37" spans="2:39" s="86" customFormat="1" ht="11.25" customHeight="1" thickBot="1" x14ac:dyDescent="0.25">
      <c r="B37" s="1311"/>
      <c r="C37" s="1301"/>
      <c r="D37" s="640" t="s">
        <v>707</v>
      </c>
      <c r="E37" s="641">
        <v>0.58333333333333337</v>
      </c>
      <c r="F37" s="643" t="s">
        <v>766</v>
      </c>
      <c r="G37" s="165">
        <v>3</v>
      </c>
      <c r="H37" s="613"/>
      <c r="I37" s="614"/>
      <c r="J37" s="599"/>
      <c r="K37" s="599"/>
      <c r="L37" s="600"/>
      <c r="M37" s="609"/>
      <c r="N37" s="676"/>
      <c r="O37" s="677"/>
      <c r="P37" s="83"/>
      <c r="Q37" s="83"/>
      <c r="R37" s="84"/>
      <c r="S37" s="103"/>
      <c r="T37" s="161">
        <v>0.76736111111111116</v>
      </c>
      <c r="U37" s="162">
        <v>0.82986111111111116</v>
      </c>
      <c r="V37" s="837" t="s">
        <v>832</v>
      </c>
      <c r="W37" s="69" t="s">
        <v>43</v>
      </c>
      <c r="X37" s="697" t="s">
        <v>33</v>
      </c>
      <c r="Y37" s="71" t="s">
        <v>407</v>
      </c>
      <c r="Z37" s="114"/>
      <c r="AA37" s="115"/>
      <c r="AB37" s="83"/>
      <c r="AC37" s="83"/>
      <c r="AD37" s="84"/>
      <c r="AE37" s="103"/>
      <c r="AF37" s="658"/>
      <c r="AG37" s="608"/>
      <c r="AH37" s="599"/>
      <c r="AI37" s="599"/>
      <c r="AJ37" s="600"/>
      <c r="AK37" s="609"/>
      <c r="AL37" s="490"/>
      <c r="AM37" s="389"/>
    </row>
    <row r="38" spans="2:39" s="86" customFormat="1" ht="11.25" customHeight="1" thickBot="1" x14ac:dyDescent="0.25">
      <c r="B38" s="711" t="s">
        <v>164</v>
      </c>
      <c r="C38" s="566">
        <v>4</v>
      </c>
      <c r="D38" s="644"/>
      <c r="E38" s="644"/>
      <c r="F38" s="644"/>
      <c r="G38" s="165">
        <v>4</v>
      </c>
      <c r="H38" s="602"/>
      <c r="I38" s="667" t="s">
        <v>170</v>
      </c>
      <c r="J38" s="577" t="s">
        <v>167</v>
      </c>
      <c r="K38" s="577" t="s">
        <v>129</v>
      </c>
      <c r="L38" s="577" t="s">
        <v>128</v>
      </c>
      <c r="M38" s="630" t="s">
        <v>168</v>
      </c>
      <c r="N38" s="111"/>
      <c r="O38" s="112"/>
      <c r="P38" s="83"/>
      <c r="Q38" s="83"/>
      <c r="R38" s="84"/>
      <c r="S38" s="121"/>
      <c r="T38" s="161">
        <v>0.76736111111111116</v>
      </c>
      <c r="U38" s="162">
        <v>0.82986111111111116</v>
      </c>
      <c r="V38" s="837" t="s">
        <v>924</v>
      </c>
      <c r="W38" s="69" t="s">
        <v>47</v>
      </c>
      <c r="X38" s="697" t="s">
        <v>33</v>
      </c>
      <c r="Y38" s="71" t="s">
        <v>540</v>
      </c>
      <c r="Z38" s="161">
        <v>0.83333333333333337</v>
      </c>
      <c r="AA38" s="827">
        <v>0.89583333333333337</v>
      </c>
      <c r="AB38" s="69" t="s">
        <v>681</v>
      </c>
      <c r="AC38" s="69" t="s">
        <v>147</v>
      </c>
      <c r="AD38" s="70" t="s">
        <v>33</v>
      </c>
      <c r="AE38" s="163" t="s">
        <v>540</v>
      </c>
      <c r="AF38" s="658"/>
      <c r="AG38" s="608"/>
      <c r="AH38" s="599"/>
      <c r="AI38" s="599"/>
      <c r="AJ38" s="600"/>
      <c r="AK38" s="609"/>
      <c r="AL38" s="490"/>
      <c r="AM38" s="389"/>
    </row>
    <row r="39" spans="2:39" s="86" customFormat="1" ht="11.25" customHeight="1" thickBot="1" x14ac:dyDescent="0.25">
      <c r="B39" s="1292">
        <f>K43+Q43+W43+AC43+AI43</f>
        <v>12</v>
      </c>
      <c r="C39" s="1294" t="s">
        <v>135</v>
      </c>
      <c r="D39" s="1185" t="s">
        <v>125</v>
      </c>
      <c r="E39" s="1186"/>
      <c r="F39" s="1187"/>
      <c r="G39" s="165">
        <v>5</v>
      </c>
      <c r="H39" s="602"/>
      <c r="I39" s="577"/>
      <c r="J39" s="599"/>
      <c r="K39" s="616"/>
      <c r="L39" s="600"/>
      <c r="M39" s="609"/>
      <c r="N39" s="826">
        <v>0.70138888888888884</v>
      </c>
      <c r="O39" s="827">
        <v>0.76388888888888884</v>
      </c>
      <c r="P39" s="837" t="s">
        <v>852</v>
      </c>
      <c r="Q39" s="69" t="s">
        <v>45</v>
      </c>
      <c r="R39" s="697" t="s">
        <v>33</v>
      </c>
      <c r="S39" s="71" t="s">
        <v>883</v>
      </c>
      <c r="T39" s="114"/>
      <c r="U39" s="115"/>
      <c r="V39" s="83"/>
      <c r="W39" s="83"/>
      <c r="X39" s="84"/>
      <c r="Y39" s="103"/>
      <c r="Z39" s="607"/>
      <c r="AA39" s="608"/>
      <c r="AB39" s="599"/>
      <c r="AC39" s="599"/>
      <c r="AD39" s="600"/>
      <c r="AE39" s="609"/>
      <c r="AF39" s="658"/>
      <c r="AG39" s="608"/>
      <c r="AH39" s="599"/>
      <c r="AI39" s="599"/>
      <c r="AJ39" s="600"/>
      <c r="AK39" s="609"/>
      <c r="AL39" s="490"/>
      <c r="AM39" s="389"/>
    </row>
    <row r="40" spans="2:39" s="86" customFormat="1" ht="11.25" customHeight="1" thickBot="1" x14ac:dyDescent="0.25">
      <c r="B40" s="1293"/>
      <c r="C40" s="1295"/>
      <c r="D40" s="1174"/>
      <c r="E40" s="1175"/>
      <c r="F40" s="1176"/>
      <c r="G40" s="165">
        <v>6</v>
      </c>
      <c r="H40" s="602"/>
      <c r="I40" s="577"/>
      <c r="J40" s="599"/>
      <c r="K40" s="616"/>
      <c r="L40" s="600"/>
      <c r="M40" s="609"/>
      <c r="N40" s="111"/>
      <c r="O40" s="112"/>
      <c r="P40" s="83"/>
      <c r="Q40" s="83"/>
      <c r="R40" s="84"/>
      <c r="S40" s="121"/>
      <c r="T40" s="116">
        <v>0.76736111111111116</v>
      </c>
      <c r="U40" s="117">
        <v>0.80902777777777779</v>
      </c>
      <c r="V40" s="102" t="s">
        <v>925</v>
      </c>
      <c r="W40" s="102" t="s">
        <v>43</v>
      </c>
      <c r="X40" s="699" t="s">
        <v>33</v>
      </c>
      <c r="Y40" s="118" t="s">
        <v>913</v>
      </c>
      <c r="Z40" s="161">
        <v>0.83333333333333337</v>
      </c>
      <c r="AA40" s="827">
        <v>0.89583333333333337</v>
      </c>
      <c r="AB40" s="69" t="s">
        <v>822</v>
      </c>
      <c r="AC40" s="69" t="s">
        <v>45</v>
      </c>
      <c r="AD40" s="70" t="s">
        <v>33</v>
      </c>
      <c r="AE40" s="163" t="s">
        <v>913</v>
      </c>
      <c r="AF40" s="658"/>
      <c r="AG40" s="608"/>
      <c r="AH40" s="599"/>
      <c r="AI40" s="599"/>
      <c r="AJ40" s="600"/>
      <c r="AK40" s="609"/>
      <c r="AL40" s="490"/>
      <c r="AM40" s="389"/>
    </row>
    <row r="41" spans="2:39" s="86" customFormat="1" ht="11.25" customHeight="1" thickBot="1" x14ac:dyDescent="0.25">
      <c r="B41" s="712" t="s">
        <v>136</v>
      </c>
      <c r="C41" s="104">
        <v>7</v>
      </c>
      <c r="D41" s="1174"/>
      <c r="E41" s="1175"/>
      <c r="F41" s="1176"/>
      <c r="G41" s="165">
        <v>7</v>
      </c>
      <c r="H41" s="602"/>
      <c r="I41" s="577"/>
      <c r="J41" s="599"/>
      <c r="K41" s="616"/>
      <c r="L41" s="600"/>
      <c r="M41" s="609"/>
      <c r="N41" s="607"/>
      <c r="O41" s="608"/>
      <c r="P41" s="599"/>
      <c r="Q41" s="599"/>
      <c r="R41" s="600"/>
      <c r="S41" s="651"/>
      <c r="T41" s="826">
        <v>0.76736111111111116</v>
      </c>
      <c r="U41" s="827">
        <v>0.82986111111111116</v>
      </c>
      <c r="V41" s="480" t="s">
        <v>819</v>
      </c>
      <c r="W41" s="69" t="s">
        <v>45</v>
      </c>
      <c r="X41" s="697" t="s">
        <v>21</v>
      </c>
      <c r="Y41" s="71" t="s">
        <v>48</v>
      </c>
      <c r="Z41" s="607"/>
      <c r="AA41" s="608"/>
      <c r="AB41" s="599"/>
      <c r="AC41" s="599"/>
      <c r="AD41" s="600"/>
      <c r="AE41" s="609"/>
      <c r="AF41" s="658"/>
      <c r="AG41" s="608"/>
      <c r="AH41" s="599"/>
      <c r="AI41" s="599"/>
      <c r="AJ41" s="600"/>
      <c r="AK41" s="609"/>
      <c r="AL41" s="490"/>
      <c r="AM41" s="389"/>
    </row>
    <row r="42" spans="2:39" s="86" customFormat="1" ht="11.25" customHeight="1" thickBot="1" x14ac:dyDescent="0.25">
      <c r="B42" s="1338" t="s">
        <v>126</v>
      </c>
      <c r="C42" s="1339"/>
      <c r="D42" s="1177"/>
      <c r="E42" s="1178"/>
      <c r="F42" s="1179"/>
      <c r="G42" s="545">
        <v>8</v>
      </c>
      <c r="H42" s="655"/>
      <c r="I42" s="668"/>
      <c r="J42" s="621"/>
      <c r="K42" s="622"/>
      <c r="L42" s="623"/>
      <c r="M42" s="624"/>
      <c r="N42" s="1138"/>
      <c r="O42" s="1136"/>
      <c r="P42" s="1133"/>
      <c r="Q42" s="1133"/>
      <c r="R42" s="1134"/>
      <c r="S42" s="1139"/>
      <c r="T42" s="1138"/>
      <c r="U42" s="1136"/>
      <c r="V42" s="1133"/>
      <c r="W42" s="1133"/>
      <c r="X42" s="1134"/>
      <c r="Y42" s="1139"/>
      <c r="Z42" s="1138"/>
      <c r="AA42" s="1136"/>
      <c r="AB42" s="1133"/>
      <c r="AC42" s="1133"/>
      <c r="AD42" s="1134"/>
      <c r="AE42" s="1135"/>
      <c r="AF42" s="658"/>
      <c r="AG42" s="608"/>
      <c r="AH42" s="599"/>
      <c r="AI42" s="599"/>
      <c r="AJ42" s="600"/>
      <c r="AK42" s="609"/>
      <c r="AL42" s="490"/>
      <c r="AM42" s="389"/>
    </row>
    <row r="43" spans="2:39" s="579" customFormat="1" ht="15" customHeight="1" thickBot="1" x14ac:dyDescent="0.25">
      <c r="B43" s="1163">
        <f>B39/(C41*C38)</f>
        <v>0.42857142857142855</v>
      </c>
      <c r="C43" s="1164"/>
      <c r="D43" s="1165" t="s">
        <v>131</v>
      </c>
      <c r="E43" s="1166"/>
      <c r="F43" s="765"/>
      <c r="G43" s="673" t="s">
        <v>132</v>
      </c>
      <c r="H43" s="625"/>
      <c r="I43" s="627">
        <f>S43+Y43+AE43+AK43</f>
        <v>17</v>
      </c>
      <c r="J43" s="495" t="s">
        <v>4</v>
      </c>
      <c r="K43" s="1077">
        <f>COUNTA(L35:L37)-COUNTIF(L35:L37,"休講")</f>
        <v>1</v>
      </c>
      <c r="L43" s="496" t="s">
        <v>132</v>
      </c>
      <c r="M43" s="628">
        <f>$C41-K43</f>
        <v>6</v>
      </c>
      <c r="N43" s="625"/>
      <c r="O43" s="625"/>
      <c r="P43" s="492" t="s">
        <v>4</v>
      </c>
      <c r="Q43" s="1077">
        <f>COUNTA(R35:R42)-COUNTIF(R35:R42,"休講")</f>
        <v>2</v>
      </c>
      <c r="R43" s="496" t="s">
        <v>132</v>
      </c>
      <c r="S43" s="628">
        <f>$C$31-Q43</f>
        <v>5</v>
      </c>
      <c r="T43" s="625"/>
      <c r="U43" s="625"/>
      <c r="V43" s="492" t="s">
        <v>4</v>
      </c>
      <c r="W43" s="1077">
        <f>COUNTA(X35:X42)-COUNTIF(X35:X42,"休講")</f>
        <v>5</v>
      </c>
      <c r="X43" s="496" t="s">
        <v>132</v>
      </c>
      <c r="Y43" s="617">
        <f>$C$31-W43</f>
        <v>2</v>
      </c>
      <c r="Z43" s="625"/>
      <c r="AA43" s="625"/>
      <c r="AB43" s="492" t="s">
        <v>4</v>
      </c>
      <c r="AC43" s="1077">
        <f>COUNTA(AD35:AD42)-COUNTIF(AD35:AD42,"休講")</f>
        <v>4</v>
      </c>
      <c r="AD43" s="496" t="s">
        <v>132</v>
      </c>
      <c r="AE43" s="628">
        <f>$C$31-AC43</f>
        <v>3</v>
      </c>
      <c r="AF43" s="625"/>
      <c r="AG43" s="625"/>
      <c r="AH43" s="492" t="s">
        <v>4</v>
      </c>
      <c r="AI43" s="1077">
        <f>COUNTA(AJ35:AJ42)-COUNTIF(AJ35:AJ42,"休講")</f>
        <v>0</v>
      </c>
      <c r="AJ43" s="496" t="s">
        <v>132</v>
      </c>
      <c r="AK43" s="617">
        <f>$C$31-AI43</f>
        <v>7</v>
      </c>
    </row>
    <row r="44" spans="2:39" s="86" customFormat="1" ht="7.5" customHeight="1" thickBot="1" x14ac:dyDescent="0.25">
      <c r="D44" s="580"/>
      <c r="E44" s="649"/>
      <c r="F44" s="649"/>
      <c r="G44" s="580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79"/>
      <c r="AD44" s="579"/>
      <c r="AE44" s="579"/>
      <c r="AF44" s="579"/>
      <c r="AG44" s="579"/>
      <c r="AH44" s="579"/>
      <c r="AI44" s="579"/>
      <c r="AJ44" s="579"/>
      <c r="AK44" s="579"/>
      <c r="AL44" s="489"/>
    </row>
    <row r="45" spans="2:39" s="86" customFormat="1" ht="11.25" customHeight="1" thickBot="1" x14ac:dyDescent="0.25">
      <c r="B45" s="1310">
        <f>日付!E6</f>
        <v>43734</v>
      </c>
      <c r="C45" s="1300" t="s">
        <v>28</v>
      </c>
      <c r="D45" s="1185" t="s">
        <v>130</v>
      </c>
      <c r="E45" s="1186"/>
      <c r="F45" s="1187"/>
      <c r="G45" s="491">
        <v>1</v>
      </c>
      <c r="H45" s="661"/>
      <c r="I45" s="591"/>
      <c r="J45" s="588"/>
      <c r="K45" s="588"/>
      <c r="L45" s="591"/>
      <c r="M45" s="590"/>
      <c r="N45" s="563">
        <v>0.70138888888888884</v>
      </c>
      <c r="O45" s="564">
        <v>0.76388888888888884</v>
      </c>
      <c r="P45" s="560" t="s">
        <v>572</v>
      </c>
      <c r="Q45" s="560" t="s">
        <v>45</v>
      </c>
      <c r="R45" s="561" t="s">
        <v>33</v>
      </c>
      <c r="S45" s="565" t="s">
        <v>46</v>
      </c>
      <c r="T45" s="563">
        <v>0.76736111111111116</v>
      </c>
      <c r="U45" s="564">
        <v>0.82986111111111116</v>
      </c>
      <c r="V45" s="560" t="s">
        <v>793</v>
      </c>
      <c r="W45" s="560" t="s">
        <v>45</v>
      </c>
      <c r="X45" s="561" t="s">
        <v>33</v>
      </c>
      <c r="Y45" s="565" t="s">
        <v>46</v>
      </c>
      <c r="Z45" s="563">
        <v>0.83333333333333337</v>
      </c>
      <c r="AA45" s="564">
        <v>0.89583333333333337</v>
      </c>
      <c r="AB45" s="560" t="s">
        <v>700</v>
      </c>
      <c r="AC45" s="560" t="s">
        <v>45</v>
      </c>
      <c r="AD45" s="561" t="s">
        <v>33</v>
      </c>
      <c r="AE45" s="565" t="s">
        <v>46</v>
      </c>
      <c r="AF45" s="593"/>
      <c r="AG45" s="594"/>
      <c r="AH45" s="588"/>
      <c r="AI45" s="588"/>
      <c r="AJ45" s="591"/>
      <c r="AK45" s="590"/>
      <c r="AL45" s="490"/>
      <c r="AM45" s="389"/>
    </row>
    <row r="46" spans="2:39" s="86" customFormat="1" ht="11.25" customHeight="1" x14ac:dyDescent="0.2">
      <c r="B46" s="1311"/>
      <c r="C46" s="1301"/>
      <c r="D46" s="640" t="s">
        <v>48</v>
      </c>
      <c r="E46" s="641">
        <v>0.58333333333333337</v>
      </c>
      <c r="F46" s="642" t="s">
        <v>766</v>
      </c>
      <c r="G46" s="165">
        <v>2</v>
      </c>
      <c r="H46" s="826">
        <v>0.63541666666666663</v>
      </c>
      <c r="I46" s="827">
        <v>0.69791666666666663</v>
      </c>
      <c r="J46" s="69" t="s">
        <v>568</v>
      </c>
      <c r="K46" s="69" t="s">
        <v>47</v>
      </c>
      <c r="L46" s="70" t="s">
        <v>33</v>
      </c>
      <c r="M46" s="163" t="s">
        <v>682</v>
      </c>
      <c r="N46" s="826">
        <v>0.70138888888888884</v>
      </c>
      <c r="O46" s="827">
        <v>0.76388888888888884</v>
      </c>
      <c r="P46" s="395" t="s">
        <v>926</v>
      </c>
      <c r="Q46" s="69" t="s">
        <v>47</v>
      </c>
      <c r="R46" s="838" t="s">
        <v>21</v>
      </c>
      <c r="S46" s="839" t="s">
        <v>682</v>
      </c>
      <c r="T46" s="161">
        <v>0.76736111111111116</v>
      </c>
      <c r="U46" s="162">
        <v>0.82986111111111116</v>
      </c>
      <c r="V46" s="480" t="s">
        <v>771</v>
      </c>
      <c r="W46" s="69" t="s">
        <v>47</v>
      </c>
      <c r="X46" s="70" t="s">
        <v>33</v>
      </c>
      <c r="Y46" s="163" t="s">
        <v>682</v>
      </c>
      <c r="Z46" s="161">
        <v>0.83333333333333337</v>
      </c>
      <c r="AA46" s="827">
        <v>0.89583333333333337</v>
      </c>
      <c r="AB46" s="69" t="s">
        <v>773</v>
      </c>
      <c r="AC46" s="69" t="s">
        <v>47</v>
      </c>
      <c r="AD46" s="70" t="s">
        <v>33</v>
      </c>
      <c r="AE46" s="163" t="s">
        <v>682</v>
      </c>
      <c r="AF46" s="607"/>
      <c r="AG46" s="608"/>
      <c r="AH46" s="599"/>
      <c r="AI46" s="599"/>
      <c r="AJ46" s="600"/>
      <c r="AK46" s="609"/>
      <c r="AL46" s="490"/>
      <c r="AM46" s="389"/>
    </row>
    <row r="47" spans="2:39" s="86" customFormat="1" ht="11.25" customHeight="1" thickBot="1" x14ac:dyDescent="0.25">
      <c r="B47" s="1311"/>
      <c r="C47" s="1301"/>
      <c r="D47" s="640" t="s">
        <v>707</v>
      </c>
      <c r="E47" s="641">
        <v>0.58333333333333337</v>
      </c>
      <c r="F47" s="643" t="s">
        <v>766</v>
      </c>
      <c r="G47" s="165">
        <v>3</v>
      </c>
      <c r="H47" s="653"/>
      <c r="I47" s="645"/>
      <c r="J47" s="599"/>
      <c r="K47" s="599"/>
      <c r="L47" s="600"/>
      <c r="M47" s="601"/>
      <c r="N47" s="826">
        <v>0.70138888888888884</v>
      </c>
      <c r="O47" s="827">
        <v>0.76388888888888884</v>
      </c>
      <c r="P47" s="69" t="s">
        <v>785</v>
      </c>
      <c r="Q47" s="69" t="s">
        <v>43</v>
      </c>
      <c r="R47" s="70" t="s">
        <v>21</v>
      </c>
      <c r="S47" s="163" t="s">
        <v>915</v>
      </c>
      <c r="T47" s="114"/>
      <c r="U47" s="115"/>
      <c r="V47" s="83"/>
      <c r="W47" s="83"/>
      <c r="X47" s="84"/>
      <c r="Y47" s="103"/>
      <c r="Z47" s="613"/>
      <c r="AA47" s="845"/>
      <c r="AB47" s="832"/>
      <c r="AC47" s="600"/>
      <c r="AD47" s="600"/>
      <c r="AE47" s="609"/>
      <c r="AF47" s="612"/>
      <c r="AG47" s="612"/>
      <c r="AH47" s="599"/>
      <c r="AI47" s="599"/>
      <c r="AJ47" s="600"/>
      <c r="AK47" s="601"/>
      <c r="AL47" s="490"/>
      <c r="AM47" s="389"/>
    </row>
    <row r="48" spans="2:39" s="86" customFormat="1" ht="11.25" customHeight="1" thickBot="1" x14ac:dyDescent="0.25">
      <c r="B48" s="711" t="s">
        <v>164</v>
      </c>
      <c r="C48" s="566">
        <v>4</v>
      </c>
      <c r="D48" s="662" t="s">
        <v>928</v>
      </c>
      <c r="E48" s="641">
        <v>0.66666666666666663</v>
      </c>
      <c r="F48" s="633" t="s">
        <v>929</v>
      </c>
      <c r="G48" s="165">
        <v>4</v>
      </c>
      <c r="H48" s="600"/>
      <c r="I48" s="667" t="s">
        <v>170</v>
      </c>
      <c r="J48" s="577" t="s">
        <v>167</v>
      </c>
      <c r="K48" s="577" t="s">
        <v>129</v>
      </c>
      <c r="L48" s="577" t="s">
        <v>128</v>
      </c>
      <c r="M48" s="630" t="s">
        <v>168</v>
      </c>
      <c r="N48" s="841"/>
      <c r="O48" s="840"/>
      <c r="P48" s="842"/>
      <c r="Q48" s="842"/>
      <c r="R48" s="567"/>
      <c r="S48" s="85"/>
      <c r="T48" s="161">
        <v>0.76736111111111116</v>
      </c>
      <c r="U48" s="162">
        <v>0.82986111111111116</v>
      </c>
      <c r="V48" s="69" t="s">
        <v>426</v>
      </c>
      <c r="W48" s="69" t="s">
        <v>47</v>
      </c>
      <c r="X48" s="70" t="s">
        <v>33</v>
      </c>
      <c r="Y48" s="163" t="s">
        <v>707</v>
      </c>
      <c r="Z48" s="114"/>
      <c r="AA48" s="840"/>
      <c r="AB48" s="83"/>
      <c r="AC48" s="83"/>
      <c r="AD48" s="84"/>
      <c r="AE48" s="103"/>
      <c r="AF48" s="607"/>
      <c r="AG48" s="608"/>
      <c r="AH48" s="599"/>
      <c r="AI48" s="599"/>
      <c r="AJ48" s="600"/>
      <c r="AK48" s="609"/>
      <c r="AL48" s="490"/>
      <c r="AM48" s="389"/>
    </row>
    <row r="49" spans="2:39" s="86" customFormat="1" ht="11.25" customHeight="1" thickBot="1" x14ac:dyDescent="0.25">
      <c r="B49" s="1292">
        <f>K53+Q53+W53+AC53+AI53</f>
        <v>10</v>
      </c>
      <c r="C49" s="1294" t="s">
        <v>135</v>
      </c>
      <c r="D49" s="1185" t="s">
        <v>125</v>
      </c>
      <c r="E49" s="1186"/>
      <c r="F49" s="1187"/>
      <c r="G49" s="165">
        <v>5</v>
      </c>
      <c r="H49" s="600"/>
      <c r="I49" s="577"/>
      <c r="J49" s="599" t="s">
        <v>1026</v>
      </c>
      <c r="K49" s="616">
        <v>0.58333333333333337</v>
      </c>
      <c r="L49" s="600"/>
      <c r="M49" s="609"/>
      <c r="N49" s="826">
        <v>0.70138888888888884</v>
      </c>
      <c r="O49" s="827">
        <v>0.76388888888888884</v>
      </c>
      <c r="P49" s="69" t="s">
        <v>834</v>
      </c>
      <c r="Q49" s="69" t="s">
        <v>45</v>
      </c>
      <c r="R49" s="70" t="s">
        <v>33</v>
      </c>
      <c r="S49" s="163" t="s">
        <v>851</v>
      </c>
      <c r="T49" s="161">
        <v>0.76736111111111116</v>
      </c>
      <c r="U49" s="162">
        <v>0.82986111111111116</v>
      </c>
      <c r="V49" s="69" t="s">
        <v>950</v>
      </c>
      <c r="W49" s="69" t="s">
        <v>47</v>
      </c>
      <c r="X49" s="70" t="s">
        <v>33</v>
      </c>
      <c r="Y49" s="163" t="s">
        <v>851</v>
      </c>
      <c r="Z49" s="161">
        <v>0.83333333333333337</v>
      </c>
      <c r="AA49" s="827">
        <v>0.89583333333333337</v>
      </c>
      <c r="AB49" s="69" t="s">
        <v>927</v>
      </c>
      <c r="AC49" s="69" t="s">
        <v>47</v>
      </c>
      <c r="AD49" s="70" t="s">
        <v>21</v>
      </c>
      <c r="AE49" s="163" t="s">
        <v>914</v>
      </c>
      <c r="AF49" s="607"/>
      <c r="AG49" s="608"/>
      <c r="AH49" s="599"/>
      <c r="AI49" s="599"/>
      <c r="AJ49" s="600"/>
      <c r="AK49" s="609"/>
      <c r="AL49" s="490"/>
      <c r="AM49" s="389"/>
    </row>
    <row r="50" spans="2:39" s="86" customFormat="1" ht="11.25" customHeight="1" thickBot="1" x14ac:dyDescent="0.25">
      <c r="B50" s="1293"/>
      <c r="C50" s="1295"/>
      <c r="D50" s="1174"/>
      <c r="E50" s="1175"/>
      <c r="F50" s="1176"/>
      <c r="G50" s="165">
        <v>6</v>
      </c>
      <c r="H50" s="600"/>
      <c r="I50" s="577"/>
      <c r="J50" s="599" t="s">
        <v>1029</v>
      </c>
      <c r="K50" s="616">
        <v>0.58333333333333337</v>
      </c>
      <c r="L50" s="600" t="s">
        <v>1028</v>
      </c>
      <c r="M50" s="609"/>
      <c r="N50" s="607"/>
      <c r="O50" s="608"/>
      <c r="P50" s="599"/>
      <c r="Q50" s="599"/>
      <c r="R50" s="600"/>
      <c r="S50" s="609"/>
      <c r="T50" s="161">
        <v>0.76736111111111116</v>
      </c>
      <c r="U50" s="162">
        <v>0.82986111111111116</v>
      </c>
      <c r="V50" s="69" t="s">
        <v>852</v>
      </c>
      <c r="W50" s="69" t="s">
        <v>47</v>
      </c>
      <c r="X50" s="70" t="s">
        <v>33</v>
      </c>
      <c r="Y50" s="163" t="s">
        <v>48</v>
      </c>
      <c r="Z50" s="114"/>
      <c r="AA50" s="115"/>
      <c r="AB50" s="83"/>
      <c r="AC50" s="83"/>
      <c r="AD50" s="84"/>
      <c r="AE50" s="103"/>
      <c r="AF50" s="607"/>
      <c r="AG50" s="608"/>
      <c r="AH50" s="599"/>
      <c r="AI50" s="599"/>
      <c r="AJ50" s="600"/>
      <c r="AK50" s="609"/>
      <c r="AL50" s="490"/>
      <c r="AM50" s="389"/>
    </row>
    <row r="51" spans="2:39" s="86" customFormat="1" ht="11.25" customHeight="1" thickBot="1" x14ac:dyDescent="0.25">
      <c r="B51" s="712" t="s">
        <v>136</v>
      </c>
      <c r="C51" s="104">
        <v>7</v>
      </c>
      <c r="D51" s="1174"/>
      <c r="E51" s="1175"/>
      <c r="F51" s="1176"/>
      <c r="G51" s="165">
        <v>7</v>
      </c>
      <c r="H51" s="600"/>
      <c r="I51" s="577"/>
      <c r="J51" s="599"/>
      <c r="K51" s="616"/>
      <c r="L51" s="600"/>
      <c r="M51" s="609"/>
      <c r="N51" s="607"/>
      <c r="O51" s="608"/>
      <c r="P51" s="599"/>
      <c r="Q51" s="599"/>
      <c r="R51" s="600"/>
      <c r="S51" s="609"/>
      <c r="T51" s="640"/>
      <c r="U51" s="633"/>
      <c r="V51" s="633"/>
      <c r="W51" s="633"/>
      <c r="X51" s="633"/>
      <c r="Y51" s="643"/>
      <c r="Z51" s="640"/>
      <c r="AA51" s="633"/>
      <c r="AB51" s="633"/>
      <c r="AC51" s="633"/>
      <c r="AD51" s="633"/>
      <c r="AE51" s="643"/>
      <c r="AF51" s="607"/>
      <c r="AG51" s="608"/>
      <c r="AH51" s="599"/>
      <c r="AI51" s="599"/>
      <c r="AJ51" s="600"/>
      <c r="AK51" s="609"/>
      <c r="AL51" s="490"/>
      <c r="AM51" s="389"/>
    </row>
    <row r="52" spans="2:39" s="86" customFormat="1" ht="11.25" customHeight="1" thickBot="1" x14ac:dyDescent="0.25">
      <c r="B52" s="1338" t="s">
        <v>126</v>
      </c>
      <c r="C52" s="1339"/>
      <c r="D52" s="1177"/>
      <c r="E52" s="1178"/>
      <c r="F52" s="1179"/>
      <c r="G52" s="545">
        <v>8</v>
      </c>
      <c r="H52" s="606"/>
      <c r="I52" s="668"/>
      <c r="J52" s="621"/>
      <c r="K52" s="622"/>
      <c r="L52" s="623"/>
      <c r="M52" s="624"/>
      <c r="N52" s="1138"/>
      <c r="O52" s="1136"/>
      <c r="P52" s="1133"/>
      <c r="Q52" s="1133"/>
      <c r="R52" s="1134"/>
      <c r="S52" s="1135"/>
      <c r="T52" s="161">
        <v>0.76736111111111116</v>
      </c>
      <c r="U52" s="162">
        <v>0.82986111111111116</v>
      </c>
      <c r="V52" s="69" t="s">
        <v>786</v>
      </c>
      <c r="W52" s="69" t="s">
        <v>43</v>
      </c>
      <c r="X52" s="70" t="s">
        <v>21</v>
      </c>
      <c r="Y52" s="163" t="s">
        <v>407</v>
      </c>
      <c r="Z52" s="1140"/>
      <c r="AA52" s="1141"/>
      <c r="AB52" s="1141"/>
      <c r="AC52" s="1141"/>
      <c r="AD52" s="1141"/>
      <c r="AE52" s="1142"/>
      <c r="AF52" s="607"/>
      <c r="AG52" s="608"/>
      <c r="AH52" s="599"/>
      <c r="AI52" s="599"/>
      <c r="AJ52" s="600"/>
      <c r="AK52" s="609"/>
      <c r="AL52" s="490"/>
      <c r="AM52" s="389"/>
    </row>
    <row r="53" spans="2:39" s="579" customFormat="1" ht="15" customHeight="1" thickBot="1" x14ac:dyDescent="0.25">
      <c r="B53" s="1163">
        <f>B49/(C51*C48)</f>
        <v>0.35714285714285715</v>
      </c>
      <c r="C53" s="1164"/>
      <c r="D53" s="1165" t="s">
        <v>131</v>
      </c>
      <c r="E53" s="1166"/>
      <c r="F53" s="765"/>
      <c r="G53" s="551" t="s">
        <v>132</v>
      </c>
      <c r="H53" s="625"/>
      <c r="I53" s="627">
        <f>S53+Y53+AE53+AK53</f>
        <v>19</v>
      </c>
      <c r="J53" s="495" t="s">
        <v>4</v>
      </c>
      <c r="K53" s="1077">
        <f>COUNTA(L45:L47)-COUNTIF(L45:L47,"休講")</f>
        <v>1</v>
      </c>
      <c r="L53" s="496" t="s">
        <v>132</v>
      </c>
      <c r="M53" s="628">
        <f>$C51-K53</f>
        <v>6</v>
      </c>
      <c r="N53" s="625"/>
      <c r="O53" s="625"/>
      <c r="P53" s="492" t="s">
        <v>4</v>
      </c>
      <c r="Q53" s="1077">
        <f>COUNTA(R45:R52)-COUNTIF(R45:R52,"休講")</f>
        <v>2</v>
      </c>
      <c r="R53" s="496" t="s">
        <v>132</v>
      </c>
      <c r="S53" s="628">
        <f>$C$31-Q53</f>
        <v>5</v>
      </c>
      <c r="T53" s="625"/>
      <c r="U53" s="625"/>
      <c r="V53" s="492" t="s">
        <v>4</v>
      </c>
      <c r="W53" s="1077">
        <f>COUNTA(X45:X52)-COUNTIF(X45:X52,"休講")</f>
        <v>5</v>
      </c>
      <c r="X53" s="496" t="s">
        <v>132</v>
      </c>
      <c r="Y53" s="617">
        <f>$C$31-W53</f>
        <v>2</v>
      </c>
      <c r="Z53" s="625"/>
      <c r="AA53" s="625"/>
      <c r="AB53" s="492" t="s">
        <v>4</v>
      </c>
      <c r="AC53" s="1077">
        <f>COUNTA(AD45:AD52)-COUNTIF(AD45:AD52,"休講")</f>
        <v>2</v>
      </c>
      <c r="AD53" s="496" t="s">
        <v>132</v>
      </c>
      <c r="AE53" s="628">
        <f>$C$31-AC53</f>
        <v>5</v>
      </c>
      <c r="AF53" s="625"/>
      <c r="AG53" s="625"/>
      <c r="AH53" s="492" t="s">
        <v>4</v>
      </c>
      <c r="AI53" s="1077">
        <f>COUNTA(AJ45:AJ52)-COUNTIF(AJ45:AJ52,"休講")</f>
        <v>0</v>
      </c>
      <c r="AJ53" s="496" t="s">
        <v>132</v>
      </c>
      <c r="AK53" s="617">
        <f>$C$31-AI53</f>
        <v>7</v>
      </c>
    </row>
    <row r="54" spans="2:39" s="86" customFormat="1" ht="7.5" customHeight="1" thickBot="1" x14ac:dyDescent="0.25">
      <c r="D54" s="580"/>
      <c r="E54" s="649"/>
      <c r="F54" s="649"/>
      <c r="G54" s="580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828"/>
      <c r="U54" s="828"/>
      <c r="V54" s="828"/>
      <c r="W54" s="828"/>
      <c r="X54" s="828"/>
      <c r="Y54" s="828"/>
      <c r="Z54" s="828"/>
      <c r="AA54" s="828"/>
      <c r="AB54" s="579"/>
      <c r="AC54" s="579"/>
      <c r="AD54" s="579"/>
      <c r="AE54" s="579"/>
      <c r="AF54" s="579"/>
      <c r="AG54" s="579"/>
      <c r="AH54" s="579"/>
      <c r="AI54" s="579"/>
      <c r="AJ54" s="579"/>
      <c r="AK54" s="579"/>
      <c r="AL54" s="489"/>
    </row>
    <row r="55" spans="2:39" s="86" customFormat="1" ht="11.25" customHeight="1" thickBot="1" x14ac:dyDescent="0.25">
      <c r="B55" s="1298">
        <f>日付!F6</f>
        <v>43735</v>
      </c>
      <c r="C55" s="1300" t="s">
        <v>29</v>
      </c>
      <c r="D55" s="1185" t="s">
        <v>130</v>
      </c>
      <c r="E55" s="1186"/>
      <c r="F55" s="1187"/>
      <c r="G55" s="491">
        <v>1</v>
      </c>
      <c r="H55" s="563">
        <v>0.63541666666666663</v>
      </c>
      <c r="I55" s="564">
        <v>0.69791666666666663</v>
      </c>
      <c r="J55" s="560" t="s">
        <v>568</v>
      </c>
      <c r="K55" s="560" t="s">
        <v>45</v>
      </c>
      <c r="L55" s="591" t="s">
        <v>40</v>
      </c>
      <c r="M55" s="565" t="s">
        <v>46</v>
      </c>
      <c r="N55" s="563">
        <v>0.70138888888888884</v>
      </c>
      <c r="O55" s="564">
        <v>0.76388888888888884</v>
      </c>
      <c r="P55" s="560" t="s">
        <v>387</v>
      </c>
      <c r="Q55" s="560" t="s">
        <v>45</v>
      </c>
      <c r="R55" s="561" t="s">
        <v>33</v>
      </c>
      <c r="S55" s="565" t="s">
        <v>46</v>
      </c>
      <c r="T55" s="826">
        <v>0.76736111111111116</v>
      </c>
      <c r="U55" s="827">
        <v>0.82986111111111116</v>
      </c>
      <c r="V55" s="480" t="s">
        <v>811</v>
      </c>
      <c r="W55" s="480" t="s">
        <v>45</v>
      </c>
      <c r="X55" s="697" t="s">
        <v>33</v>
      </c>
      <c r="Y55" s="71" t="s">
        <v>46</v>
      </c>
      <c r="Z55" s="829">
        <v>0.83333333333333337</v>
      </c>
      <c r="AA55" s="827">
        <v>0.89583333333333337</v>
      </c>
      <c r="AB55" s="560" t="s">
        <v>535</v>
      </c>
      <c r="AC55" s="560" t="s">
        <v>47</v>
      </c>
      <c r="AD55" s="561" t="s">
        <v>33</v>
      </c>
      <c r="AE55" s="565" t="s">
        <v>46</v>
      </c>
      <c r="AF55" s="593"/>
      <c r="AG55" s="594"/>
      <c r="AH55" s="588"/>
      <c r="AI55" s="588"/>
      <c r="AJ55" s="591"/>
      <c r="AK55" s="590"/>
      <c r="AL55" s="490"/>
      <c r="AM55" s="389"/>
    </row>
    <row r="56" spans="2:39" s="86" customFormat="1" ht="11.25" customHeight="1" x14ac:dyDescent="0.2">
      <c r="B56" s="1299"/>
      <c r="C56" s="1301"/>
      <c r="D56" s="640" t="s">
        <v>48</v>
      </c>
      <c r="E56" s="641">
        <v>0.58333333333333337</v>
      </c>
      <c r="F56" s="642" t="s">
        <v>766</v>
      </c>
      <c r="G56" s="165">
        <v>2</v>
      </c>
      <c r="H56" s="678"/>
      <c r="I56" s="679"/>
      <c r="J56" s="83"/>
      <c r="K56" s="83"/>
      <c r="L56" s="84"/>
      <c r="M56" s="85"/>
      <c r="N56" s="116">
        <v>0.70833333333333337</v>
      </c>
      <c r="O56" s="117">
        <v>0.75</v>
      </c>
      <c r="P56" s="102" t="s">
        <v>576</v>
      </c>
      <c r="Q56" s="102" t="s">
        <v>142</v>
      </c>
      <c r="R56" s="699" t="s">
        <v>21</v>
      </c>
      <c r="S56" s="118" t="s">
        <v>349</v>
      </c>
      <c r="T56" s="613"/>
      <c r="U56" s="614"/>
      <c r="V56" s="599"/>
      <c r="W56" s="599"/>
      <c r="X56" s="600"/>
      <c r="Y56" s="609"/>
      <c r="Z56" s="652"/>
      <c r="AA56" s="614"/>
      <c r="AB56" s="599"/>
      <c r="AC56" s="599"/>
      <c r="AD56" s="608"/>
      <c r="AE56" s="579"/>
      <c r="AF56" s="607"/>
      <c r="AG56" s="608"/>
      <c r="AH56" s="599"/>
      <c r="AI56" s="599"/>
      <c r="AJ56" s="600"/>
      <c r="AK56" s="609"/>
      <c r="AL56" s="490"/>
      <c r="AM56" s="389"/>
    </row>
    <row r="57" spans="2:39" s="86" customFormat="1" ht="11.25" customHeight="1" thickBot="1" x14ac:dyDescent="0.25">
      <c r="B57" s="1299"/>
      <c r="C57" s="1301"/>
      <c r="D57" s="640" t="s">
        <v>707</v>
      </c>
      <c r="E57" s="641">
        <v>0.58333333333333337</v>
      </c>
      <c r="F57" s="643" t="s">
        <v>766</v>
      </c>
      <c r="G57" s="165">
        <v>3</v>
      </c>
      <c r="H57" s="602"/>
      <c r="I57" s="600"/>
      <c r="J57" s="599"/>
      <c r="K57" s="599"/>
      <c r="L57" s="600"/>
      <c r="M57" s="601"/>
      <c r="N57" s="841"/>
      <c r="O57" s="840"/>
      <c r="P57" s="83"/>
      <c r="Q57" s="83"/>
      <c r="R57" s="84"/>
      <c r="S57" s="103"/>
      <c r="T57" s="114"/>
      <c r="U57" s="115"/>
      <c r="V57" s="83"/>
      <c r="W57" s="83"/>
      <c r="X57" s="84"/>
      <c r="Y57" s="103"/>
      <c r="Z57" s="613"/>
      <c r="AA57" s="845"/>
      <c r="AB57" s="599"/>
      <c r="AC57" s="599"/>
      <c r="AD57" s="600"/>
      <c r="AE57" s="609"/>
      <c r="AF57" s="607"/>
      <c r="AG57" s="608"/>
      <c r="AH57" s="599"/>
      <c r="AI57" s="599"/>
      <c r="AJ57" s="600"/>
      <c r="AK57" s="609"/>
      <c r="AL57" s="490"/>
      <c r="AM57" s="389"/>
    </row>
    <row r="58" spans="2:39" s="86" customFormat="1" ht="11.25" customHeight="1" thickBot="1" x14ac:dyDescent="0.25">
      <c r="B58" s="711" t="s">
        <v>164</v>
      </c>
      <c r="C58" s="566">
        <v>4</v>
      </c>
      <c r="D58" s="644"/>
      <c r="E58" s="644"/>
      <c r="F58" s="644"/>
      <c r="G58" s="165">
        <v>4</v>
      </c>
      <c r="H58" s="600"/>
      <c r="I58" s="629" t="s">
        <v>170</v>
      </c>
      <c r="J58" s="577" t="s">
        <v>167</v>
      </c>
      <c r="K58" s="577" t="s">
        <v>129</v>
      </c>
      <c r="L58" s="577" t="s">
        <v>128</v>
      </c>
      <c r="M58" s="630" t="s">
        <v>168</v>
      </c>
      <c r="N58" s="844"/>
      <c r="O58" s="845"/>
      <c r="P58" s="599"/>
      <c r="Q58" s="599"/>
      <c r="R58" s="600"/>
      <c r="S58" s="609"/>
      <c r="T58" s="161">
        <v>0.76736111111111116</v>
      </c>
      <c r="U58" s="162">
        <v>0.82986111111111116</v>
      </c>
      <c r="V58" s="69" t="s">
        <v>773</v>
      </c>
      <c r="W58" s="69" t="s">
        <v>45</v>
      </c>
      <c r="X58" s="70" t="s">
        <v>21</v>
      </c>
      <c r="Y58" s="163" t="s">
        <v>540</v>
      </c>
      <c r="Z58" s="161">
        <v>0.83333333333333337</v>
      </c>
      <c r="AA58" s="827">
        <v>0.89583333333333337</v>
      </c>
      <c r="AB58" s="69" t="s">
        <v>964</v>
      </c>
      <c r="AC58" s="69" t="s">
        <v>47</v>
      </c>
      <c r="AD58" s="70" t="s">
        <v>33</v>
      </c>
      <c r="AE58" s="163" t="s">
        <v>540</v>
      </c>
      <c r="AF58" s="665"/>
      <c r="AG58" s="612"/>
      <c r="AH58" s="599"/>
      <c r="AI58" s="599"/>
      <c r="AJ58" s="600"/>
      <c r="AK58" s="601"/>
      <c r="AL58" s="490"/>
      <c r="AM58" s="389"/>
    </row>
    <row r="59" spans="2:39" s="86" customFormat="1" ht="11.25" customHeight="1" thickBot="1" x14ac:dyDescent="0.25">
      <c r="B59" s="1292">
        <f>K63+Q63+W63+AC63+AI63</f>
        <v>9</v>
      </c>
      <c r="C59" s="1294" t="s">
        <v>135</v>
      </c>
      <c r="D59" s="1185" t="s">
        <v>125</v>
      </c>
      <c r="E59" s="1186"/>
      <c r="F59" s="1187"/>
      <c r="G59" s="165">
        <v>5</v>
      </c>
      <c r="H59" s="600"/>
      <c r="I59" s="634"/>
      <c r="J59" s="599"/>
      <c r="K59" s="616"/>
      <c r="L59" s="600"/>
      <c r="M59" s="609"/>
      <c r="N59" s="841"/>
      <c r="O59" s="840"/>
      <c r="P59" s="83"/>
      <c r="Q59" s="83"/>
      <c r="R59" s="84"/>
      <c r="S59" s="103"/>
      <c r="T59" s="161">
        <v>0.76736111111111116</v>
      </c>
      <c r="U59" s="162">
        <v>0.82986111111111116</v>
      </c>
      <c r="V59" s="69" t="s">
        <v>783</v>
      </c>
      <c r="W59" s="69" t="s">
        <v>43</v>
      </c>
      <c r="X59" s="70" t="s">
        <v>33</v>
      </c>
      <c r="Y59" s="163" t="s">
        <v>915</v>
      </c>
      <c r="Z59" s="161">
        <v>0.83333333333333337</v>
      </c>
      <c r="AA59" s="827">
        <v>0.89583333333333337</v>
      </c>
      <c r="AB59" s="69" t="s">
        <v>815</v>
      </c>
      <c r="AC59" s="69" t="s">
        <v>47</v>
      </c>
      <c r="AD59" s="70" t="s">
        <v>21</v>
      </c>
      <c r="AE59" s="163" t="s">
        <v>915</v>
      </c>
      <c r="AF59" s="665"/>
      <c r="AG59" s="612"/>
      <c r="AH59" s="599"/>
      <c r="AI59" s="599"/>
      <c r="AJ59" s="600"/>
      <c r="AK59" s="601"/>
      <c r="AL59" s="490"/>
      <c r="AM59" s="389"/>
    </row>
    <row r="60" spans="2:39" s="86" customFormat="1" ht="11.25" customHeight="1" thickBot="1" x14ac:dyDescent="0.25">
      <c r="B60" s="1293"/>
      <c r="C60" s="1295"/>
      <c r="D60" s="1174"/>
      <c r="E60" s="1175"/>
      <c r="F60" s="1176"/>
      <c r="G60" s="165">
        <v>6</v>
      </c>
      <c r="H60" s="600"/>
      <c r="I60" s="634"/>
      <c r="J60" s="599"/>
      <c r="K60" s="616"/>
      <c r="L60" s="600"/>
      <c r="M60" s="609"/>
      <c r="N60" s="826">
        <v>0.70138888888888884</v>
      </c>
      <c r="O60" s="827">
        <v>0.76388888888888884</v>
      </c>
      <c r="P60" s="69" t="s">
        <v>834</v>
      </c>
      <c r="Q60" s="69" t="s">
        <v>47</v>
      </c>
      <c r="R60" s="70" t="s">
        <v>33</v>
      </c>
      <c r="S60" s="163" t="s">
        <v>707</v>
      </c>
      <c r="T60" s="161">
        <v>0.76736111111111116</v>
      </c>
      <c r="U60" s="162">
        <v>0.82986111111111116</v>
      </c>
      <c r="V60" s="69" t="s">
        <v>793</v>
      </c>
      <c r="W60" s="69" t="s">
        <v>47</v>
      </c>
      <c r="X60" s="70" t="s">
        <v>33</v>
      </c>
      <c r="Y60" s="163" t="s">
        <v>707</v>
      </c>
      <c r="Z60" s="161">
        <v>0.83333333333333337</v>
      </c>
      <c r="AA60" s="827">
        <v>0.89583333333333337</v>
      </c>
      <c r="AB60" s="69" t="s">
        <v>812</v>
      </c>
      <c r="AC60" s="69" t="s">
        <v>47</v>
      </c>
      <c r="AD60" s="70" t="s">
        <v>21</v>
      </c>
      <c r="AE60" s="163" t="s">
        <v>707</v>
      </c>
      <c r="AF60" s="665"/>
      <c r="AG60" s="612"/>
      <c r="AH60" s="599"/>
      <c r="AI60" s="599"/>
      <c r="AJ60" s="600"/>
      <c r="AK60" s="601"/>
      <c r="AL60" s="490"/>
      <c r="AM60" s="389"/>
    </row>
    <row r="61" spans="2:39" s="86" customFormat="1" ht="11.25" customHeight="1" thickBot="1" x14ac:dyDescent="0.25">
      <c r="B61" s="712" t="s">
        <v>136</v>
      </c>
      <c r="C61" s="104">
        <v>7</v>
      </c>
      <c r="D61" s="1174"/>
      <c r="E61" s="1175"/>
      <c r="F61" s="1176"/>
      <c r="G61" s="165">
        <v>7</v>
      </c>
      <c r="H61" s="600"/>
      <c r="I61" s="634"/>
      <c r="J61" s="599"/>
      <c r="K61" s="616"/>
      <c r="L61" s="600"/>
      <c r="M61" s="609"/>
      <c r="N61" s="1144"/>
      <c r="O61" s="1145"/>
      <c r="P61" s="605"/>
      <c r="Q61" s="605"/>
      <c r="R61" s="606"/>
      <c r="S61" s="1146"/>
      <c r="T61" s="646"/>
      <c r="U61" s="647"/>
      <c r="V61" s="605"/>
      <c r="W61" s="605"/>
      <c r="X61" s="606"/>
      <c r="Y61" s="648"/>
      <c r="Z61" s="1147">
        <v>0.83333333333333337</v>
      </c>
      <c r="AA61" s="1148">
        <v>0.89583333333333337</v>
      </c>
      <c r="AB61" s="395" t="s">
        <v>829</v>
      </c>
      <c r="AC61" s="395" t="s">
        <v>45</v>
      </c>
      <c r="AD61" s="838" t="s">
        <v>33</v>
      </c>
      <c r="AE61" s="839" t="s">
        <v>883</v>
      </c>
      <c r="AF61" s="665"/>
      <c r="AG61" s="612"/>
      <c r="AH61" s="599"/>
      <c r="AI61" s="599"/>
      <c r="AJ61" s="600"/>
      <c r="AK61" s="601"/>
      <c r="AL61" s="490"/>
      <c r="AM61" s="389"/>
    </row>
    <row r="62" spans="2:39" s="86" customFormat="1" ht="11.25" customHeight="1" thickBot="1" x14ac:dyDescent="0.25">
      <c r="B62" s="1338" t="s">
        <v>126</v>
      </c>
      <c r="C62" s="1339"/>
      <c r="D62" s="1177"/>
      <c r="E62" s="1178"/>
      <c r="F62" s="1179"/>
      <c r="G62" s="545">
        <v>8</v>
      </c>
      <c r="H62" s="606"/>
      <c r="I62" s="635"/>
      <c r="J62" s="621"/>
      <c r="K62" s="622"/>
      <c r="L62" s="623"/>
      <c r="M62" s="624"/>
      <c r="N62" s="1149"/>
      <c r="O62" s="1150"/>
      <c r="P62" s="1151"/>
      <c r="Q62" s="1151"/>
      <c r="R62" s="1152"/>
      <c r="S62" s="1153"/>
      <c r="T62" s="1138"/>
      <c r="U62" s="1136"/>
      <c r="V62" s="1133"/>
      <c r="W62" s="1133"/>
      <c r="X62" s="1134"/>
      <c r="Y62" s="1135"/>
      <c r="Z62" s="1138"/>
      <c r="AA62" s="1136"/>
      <c r="AB62" s="1133"/>
      <c r="AC62" s="1133"/>
      <c r="AD62" s="1134"/>
      <c r="AE62" s="1135"/>
      <c r="AF62" s="665"/>
      <c r="AG62" s="612"/>
      <c r="AH62" s="599"/>
      <c r="AI62" s="599"/>
      <c r="AJ62" s="600"/>
      <c r="AK62" s="601"/>
      <c r="AL62" s="490"/>
      <c r="AM62" s="389"/>
    </row>
    <row r="63" spans="2:39" s="579" customFormat="1" ht="15" customHeight="1" thickBot="1" x14ac:dyDescent="0.25">
      <c r="B63" s="1163">
        <f>B59/(C61*C58)</f>
        <v>0.32142857142857145</v>
      </c>
      <c r="C63" s="1164"/>
      <c r="D63" s="1165" t="s">
        <v>131</v>
      </c>
      <c r="E63" s="1166"/>
      <c r="F63" s="765"/>
      <c r="G63" s="551" t="s">
        <v>132</v>
      </c>
      <c r="H63" s="625"/>
      <c r="I63" s="627">
        <f>S63+Y63+AE63+AK63</f>
        <v>20</v>
      </c>
      <c r="J63" s="495" t="s">
        <v>4</v>
      </c>
      <c r="K63" s="1077">
        <f>COUNTA(L55:L57)-COUNTIF(L55:L57,"休講")</f>
        <v>1</v>
      </c>
      <c r="L63" s="496" t="s">
        <v>132</v>
      </c>
      <c r="M63" s="628">
        <f>$C61-K63</f>
        <v>6</v>
      </c>
      <c r="N63" s="625"/>
      <c r="O63" s="625"/>
      <c r="P63" s="492" t="s">
        <v>4</v>
      </c>
      <c r="Q63" s="1077">
        <f>COUNTA(R55:R62)-COUNTIF(R55:R62,"休講")</f>
        <v>2</v>
      </c>
      <c r="R63" s="496" t="s">
        <v>132</v>
      </c>
      <c r="S63" s="628">
        <f>$C$31-Q63</f>
        <v>5</v>
      </c>
      <c r="T63" s="625"/>
      <c r="U63" s="625"/>
      <c r="V63" s="492" t="s">
        <v>4</v>
      </c>
      <c r="W63" s="1077">
        <f>COUNTA(X55:X62)-COUNTIF(X55:X62,"休講")</f>
        <v>3</v>
      </c>
      <c r="X63" s="496" t="s">
        <v>132</v>
      </c>
      <c r="Y63" s="617">
        <f>$C$31-W63</f>
        <v>4</v>
      </c>
      <c r="Z63" s="625"/>
      <c r="AA63" s="625"/>
      <c r="AB63" s="492" t="s">
        <v>4</v>
      </c>
      <c r="AC63" s="1077">
        <f>COUNTA(AD55:AD62)-COUNTIF(AD55:AD62,"休講")</f>
        <v>3</v>
      </c>
      <c r="AD63" s="496" t="s">
        <v>132</v>
      </c>
      <c r="AE63" s="628">
        <f>$C$31-AC63</f>
        <v>4</v>
      </c>
      <c r="AF63" s="625"/>
      <c r="AG63" s="625"/>
      <c r="AH63" s="492" t="s">
        <v>4</v>
      </c>
      <c r="AI63" s="1077">
        <f>COUNTA(AJ55:AJ62)-COUNTIF(AJ55:AJ62,"休講")</f>
        <v>0</v>
      </c>
      <c r="AJ63" s="496" t="s">
        <v>132</v>
      </c>
      <c r="AK63" s="617">
        <f>$C$31-AI63</f>
        <v>7</v>
      </c>
    </row>
    <row r="64" spans="2:39" s="86" customFormat="1" ht="11.25" customHeight="1" thickBot="1" x14ac:dyDescent="0.25">
      <c r="D64" s="580"/>
      <c r="E64" s="580"/>
      <c r="F64" s="580"/>
      <c r="G64" s="580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79"/>
      <c r="X64" s="579"/>
      <c r="Y64" s="579"/>
      <c r="Z64" s="579"/>
      <c r="AA64" s="579"/>
      <c r="AB64" s="579"/>
      <c r="AC64" s="579"/>
      <c r="AD64" s="579"/>
      <c r="AE64" s="579"/>
      <c r="AF64" s="579"/>
      <c r="AG64" s="579"/>
      <c r="AH64" s="579"/>
      <c r="AI64" s="579"/>
      <c r="AJ64" s="579"/>
      <c r="AK64" s="579"/>
      <c r="AL64" s="489"/>
    </row>
    <row r="65" spans="2:39" s="86" customFormat="1" ht="11.25" customHeight="1" thickBot="1" x14ac:dyDescent="0.25">
      <c r="B65" s="105" t="s">
        <v>39</v>
      </c>
      <c r="C65" s="106"/>
      <c r="D65" s="1180" t="s">
        <v>130</v>
      </c>
      <c r="E65" s="1181"/>
      <c r="F65" s="1182"/>
      <c r="G65" s="203" t="s">
        <v>437</v>
      </c>
      <c r="H65" s="1167" t="s">
        <v>441</v>
      </c>
      <c r="I65" s="1167"/>
      <c r="J65" s="1167"/>
      <c r="K65" s="1167"/>
      <c r="L65" s="1167"/>
      <c r="M65" s="1168"/>
      <c r="N65" s="1169" t="s">
        <v>498</v>
      </c>
      <c r="O65" s="1167"/>
      <c r="P65" s="1167"/>
      <c r="Q65" s="1167"/>
      <c r="R65" s="1167"/>
      <c r="S65" s="1168"/>
      <c r="T65" s="1169" t="s">
        <v>233</v>
      </c>
      <c r="U65" s="1167"/>
      <c r="V65" s="1167"/>
      <c r="W65" s="1167"/>
      <c r="X65" s="1167"/>
      <c r="Y65" s="1168"/>
      <c r="Z65" s="1169" t="s">
        <v>235</v>
      </c>
      <c r="AA65" s="1167"/>
      <c r="AB65" s="1167"/>
      <c r="AC65" s="1167"/>
      <c r="AD65" s="1167"/>
      <c r="AE65" s="1167"/>
      <c r="AF65" s="1169" t="s">
        <v>442</v>
      </c>
      <c r="AG65" s="1167"/>
      <c r="AH65" s="1167"/>
      <c r="AI65" s="1167"/>
      <c r="AJ65" s="1167"/>
      <c r="AK65" s="1168"/>
      <c r="AL65" s="490"/>
      <c r="AM65" s="389"/>
    </row>
    <row r="66" spans="2:39" s="86" customFormat="1" ht="11.25" customHeight="1" x14ac:dyDescent="0.2">
      <c r="B66" s="1310">
        <f>日付!G6</f>
        <v>43736</v>
      </c>
      <c r="C66" s="1300" t="s">
        <v>30</v>
      </c>
      <c r="D66" s="583"/>
      <c r="E66" s="584"/>
      <c r="F66" s="585"/>
      <c r="G66" s="491">
        <v>1</v>
      </c>
      <c r="H66" s="586"/>
      <c r="I66" s="587"/>
      <c r="J66" s="588"/>
      <c r="K66" s="588"/>
      <c r="L66" s="589"/>
      <c r="M66" s="590"/>
      <c r="N66" s="587"/>
      <c r="O66" s="591"/>
      <c r="P66" s="592"/>
      <c r="Q66" s="588"/>
      <c r="R66" s="589"/>
      <c r="S66" s="590"/>
      <c r="T66" s="593"/>
      <c r="U66" s="594"/>
      <c r="V66" s="592"/>
      <c r="W66" s="588"/>
      <c r="X66" s="591"/>
      <c r="Y66" s="590"/>
      <c r="Z66" s="593"/>
      <c r="AA66" s="594"/>
      <c r="AB66" s="588"/>
      <c r="AC66" s="588"/>
      <c r="AD66" s="591"/>
      <c r="AE66" s="590"/>
      <c r="AF66" s="593"/>
      <c r="AG66" s="594"/>
      <c r="AH66" s="588"/>
      <c r="AI66" s="588"/>
      <c r="AJ66" s="591"/>
      <c r="AK66" s="590"/>
      <c r="AL66" s="490"/>
      <c r="AM66" s="389"/>
    </row>
    <row r="67" spans="2:39" s="86" customFormat="1" ht="11.25" customHeight="1" x14ac:dyDescent="0.2">
      <c r="B67" s="1311"/>
      <c r="C67" s="1301"/>
      <c r="D67" s="595"/>
      <c r="E67" s="596"/>
      <c r="F67" s="597"/>
      <c r="G67" s="165">
        <v>2</v>
      </c>
      <c r="H67" s="586"/>
      <c r="I67" s="598"/>
      <c r="J67" s="599"/>
      <c r="K67" s="599"/>
      <c r="L67" s="600"/>
      <c r="M67" s="601"/>
      <c r="N67" s="602"/>
      <c r="O67" s="600"/>
      <c r="P67" s="603"/>
      <c r="Q67" s="599"/>
      <c r="R67" s="600"/>
      <c r="S67" s="601"/>
      <c r="T67" s="604"/>
      <c r="U67" s="604"/>
      <c r="V67" s="605"/>
      <c r="W67" s="605"/>
      <c r="X67" s="606"/>
      <c r="Y67" s="609"/>
      <c r="Z67" s="607"/>
      <c r="AA67" s="608"/>
      <c r="AB67" s="599"/>
      <c r="AC67" s="599"/>
      <c r="AD67" s="600"/>
      <c r="AE67" s="609"/>
      <c r="AF67" s="607"/>
      <c r="AG67" s="608"/>
      <c r="AH67" s="599"/>
      <c r="AI67" s="599"/>
      <c r="AJ67" s="600"/>
      <c r="AK67" s="609"/>
      <c r="AL67" s="490"/>
      <c r="AM67" s="389"/>
    </row>
    <row r="68" spans="2:39" s="86" customFormat="1" ht="11.25" customHeight="1" thickBot="1" x14ac:dyDescent="0.25">
      <c r="B68" s="1311"/>
      <c r="C68" s="1301"/>
      <c r="D68" s="595"/>
      <c r="E68" s="596"/>
      <c r="F68" s="597"/>
      <c r="G68" s="165">
        <v>3</v>
      </c>
      <c r="H68" s="119">
        <v>0.54166666666666663</v>
      </c>
      <c r="I68" s="120">
        <v>0.60416666666666663</v>
      </c>
      <c r="J68" s="69" t="s">
        <v>812</v>
      </c>
      <c r="K68" s="69" t="s">
        <v>45</v>
      </c>
      <c r="L68" s="70" t="s">
        <v>21</v>
      </c>
      <c r="M68" s="71" t="s">
        <v>48</v>
      </c>
      <c r="N68" s="119">
        <v>0.60763888888888895</v>
      </c>
      <c r="O68" s="120">
        <v>0.67013888888888884</v>
      </c>
      <c r="P68" s="69" t="s">
        <v>402</v>
      </c>
      <c r="Q68" s="69" t="s">
        <v>45</v>
      </c>
      <c r="R68" s="70" t="s">
        <v>33</v>
      </c>
      <c r="S68" s="71" t="s">
        <v>48</v>
      </c>
      <c r="T68" s="113">
        <v>0.67361111111111116</v>
      </c>
      <c r="U68" s="113">
        <v>0.73611111111111116</v>
      </c>
      <c r="V68" s="69" t="s">
        <v>406</v>
      </c>
      <c r="W68" s="162" t="s">
        <v>923</v>
      </c>
      <c r="X68" s="70" t="s">
        <v>40</v>
      </c>
      <c r="Y68" s="71" t="s">
        <v>48</v>
      </c>
      <c r="Z68" s="613"/>
      <c r="AA68" s="614"/>
      <c r="AB68" s="599"/>
      <c r="AC68" s="599"/>
      <c r="AD68" s="600"/>
      <c r="AE68" s="601"/>
      <c r="AF68" s="161">
        <v>0.80555555555555547</v>
      </c>
      <c r="AG68" s="162">
        <v>0.86805555555555547</v>
      </c>
      <c r="AH68" s="69" t="s">
        <v>812</v>
      </c>
      <c r="AI68" s="69" t="s">
        <v>45</v>
      </c>
      <c r="AJ68" s="70" t="s">
        <v>40</v>
      </c>
      <c r="AK68" s="163" t="s">
        <v>48</v>
      </c>
      <c r="AL68" s="490"/>
      <c r="AM68" s="389"/>
    </row>
    <row r="69" spans="2:39" s="86" customFormat="1" ht="11.25" customHeight="1" thickBot="1" x14ac:dyDescent="0.25">
      <c r="B69" s="711" t="s">
        <v>164</v>
      </c>
      <c r="C69" s="566">
        <v>5</v>
      </c>
      <c r="D69" s="595"/>
      <c r="E69" s="596"/>
      <c r="F69" s="597"/>
      <c r="G69" s="165">
        <v>4</v>
      </c>
      <c r="H69" s="586"/>
      <c r="I69" s="629" t="s">
        <v>170</v>
      </c>
      <c r="J69" s="577" t="s">
        <v>167</v>
      </c>
      <c r="K69" s="577" t="s">
        <v>129</v>
      </c>
      <c r="L69" s="577" t="s">
        <v>128</v>
      </c>
      <c r="M69" s="630" t="s">
        <v>168</v>
      </c>
      <c r="N69" s="119">
        <v>0.60763888888888895</v>
      </c>
      <c r="O69" s="120">
        <v>0.67013888888888884</v>
      </c>
      <c r="P69" s="481" t="s">
        <v>568</v>
      </c>
      <c r="Q69" s="69" t="s">
        <v>45</v>
      </c>
      <c r="R69" s="70" t="s">
        <v>33</v>
      </c>
      <c r="S69" s="71" t="s">
        <v>46</v>
      </c>
      <c r="T69" s="113">
        <v>0.67361111111111116</v>
      </c>
      <c r="U69" s="113">
        <v>0.73611111111111116</v>
      </c>
      <c r="V69" s="69" t="s">
        <v>783</v>
      </c>
      <c r="W69" s="69" t="s">
        <v>45</v>
      </c>
      <c r="X69" s="70" t="s">
        <v>33</v>
      </c>
      <c r="Y69" s="163" t="s">
        <v>46</v>
      </c>
      <c r="Z69" s="161">
        <v>0.73958333333333337</v>
      </c>
      <c r="AA69" s="162">
        <v>0.80208333333333337</v>
      </c>
      <c r="AB69" s="69" t="s">
        <v>799</v>
      </c>
      <c r="AC69" s="69" t="s">
        <v>45</v>
      </c>
      <c r="AD69" s="70" t="s">
        <v>33</v>
      </c>
      <c r="AE69" s="71" t="s">
        <v>46</v>
      </c>
      <c r="AF69" s="161">
        <v>0.80555555555555547</v>
      </c>
      <c r="AG69" s="162">
        <v>0.86805555555555547</v>
      </c>
      <c r="AH69" s="69" t="s">
        <v>432</v>
      </c>
      <c r="AI69" s="69" t="s">
        <v>47</v>
      </c>
      <c r="AJ69" s="70" t="s">
        <v>33</v>
      </c>
      <c r="AK69" s="71" t="s">
        <v>46</v>
      </c>
      <c r="AL69" s="490"/>
      <c r="AM69" s="389"/>
    </row>
    <row r="70" spans="2:39" s="86" customFormat="1" ht="11.25" customHeight="1" x14ac:dyDescent="0.2">
      <c r="B70" s="1292">
        <f>K74+Q74+W74+AC74+AI74</f>
        <v>7</v>
      </c>
      <c r="C70" s="1294" t="s">
        <v>135</v>
      </c>
      <c r="D70" s="595"/>
      <c r="E70" s="596"/>
      <c r="F70" s="597"/>
      <c r="G70" s="165">
        <v>5</v>
      </c>
      <c r="H70" s="586"/>
      <c r="I70" s="634"/>
      <c r="J70" s="599" t="s">
        <v>1027</v>
      </c>
      <c r="K70" s="616">
        <v>0.70833333333333337</v>
      </c>
      <c r="L70" s="600" t="s">
        <v>1028</v>
      </c>
      <c r="M70" s="609"/>
      <c r="N70" s="602"/>
      <c r="O70" s="600"/>
      <c r="P70" s="599"/>
      <c r="Q70" s="599"/>
      <c r="R70" s="600"/>
      <c r="S70" s="601"/>
      <c r="T70" s="604"/>
      <c r="U70" s="604"/>
      <c r="V70" s="599"/>
      <c r="W70" s="599"/>
      <c r="X70" s="600"/>
      <c r="Y70" s="601"/>
      <c r="Z70" s="607"/>
      <c r="AA70" s="608"/>
      <c r="AB70" s="599"/>
      <c r="AC70" s="599"/>
      <c r="AD70" s="600"/>
      <c r="AE70" s="609"/>
      <c r="AF70" s="607"/>
      <c r="AG70" s="608"/>
      <c r="AH70" s="599"/>
      <c r="AI70" s="599"/>
      <c r="AJ70" s="600"/>
      <c r="AK70" s="609"/>
      <c r="AL70" s="490"/>
      <c r="AM70" s="389"/>
    </row>
    <row r="71" spans="2:39" s="86" customFormat="1" ht="11.25" customHeight="1" thickBot="1" x14ac:dyDescent="0.25">
      <c r="B71" s="1293"/>
      <c r="C71" s="1295"/>
      <c r="D71" s="595"/>
      <c r="E71" s="596"/>
      <c r="F71" s="597"/>
      <c r="G71" s="165">
        <v>6</v>
      </c>
      <c r="H71" s="586"/>
      <c r="I71" s="634"/>
      <c r="J71" s="599"/>
      <c r="K71" s="616"/>
      <c r="L71" s="600"/>
      <c r="M71" s="609"/>
      <c r="N71" s="610"/>
      <c r="O71" s="611"/>
      <c r="P71" s="599"/>
      <c r="Q71" s="599"/>
      <c r="R71" s="600"/>
      <c r="S71" s="601"/>
      <c r="T71" s="113">
        <v>0.67361111111111116</v>
      </c>
      <c r="U71" s="113">
        <v>0.73611111111111116</v>
      </c>
      <c r="V71" s="69" t="s">
        <v>723</v>
      </c>
      <c r="W71" s="69" t="s">
        <v>45</v>
      </c>
      <c r="X71" s="70" t="s">
        <v>21</v>
      </c>
      <c r="Y71" s="71" t="s">
        <v>407</v>
      </c>
      <c r="Z71" s="613"/>
      <c r="AA71" s="614"/>
      <c r="AB71" s="599"/>
      <c r="AC71" s="599"/>
      <c r="AD71" s="600"/>
      <c r="AE71" s="609"/>
      <c r="AF71" s="607"/>
      <c r="AG71" s="608"/>
      <c r="AH71" s="599"/>
      <c r="AI71" s="599"/>
      <c r="AJ71" s="600"/>
      <c r="AK71" s="609"/>
      <c r="AL71" s="490"/>
      <c r="AM71" s="389"/>
    </row>
    <row r="72" spans="2:39" s="86" customFormat="1" ht="9.75" customHeight="1" thickBot="1" x14ac:dyDescent="0.25">
      <c r="B72" s="712" t="s">
        <v>136</v>
      </c>
      <c r="C72" s="104">
        <v>7</v>
      </c>
      <c r="D72" s="595"/>
      <c r="E72" s="596"/>
      <c r="F72" s="597"/>
      <c r="G72" s="165">
        <v>7</v>
      </c>
      <c r="H72" s="586"/>
      <c r="I72" s="634"/>
      <c r="J72" s="599"/>
      <c r="K72" s="616"/>
      <c r="L72" s="600"/>
      <c r="M72" s="609"/>
      <c r="N72" s="610"/>
      <c r="O72" s="611"/>
      <c r="P72" s="603"/>
      <c r="Q72" s="599"/>
      <c r="R72" s="600"/>
      <c r="S72" s="601"/>
      <c r="T72" s="604"/>
      <c r="U72" s="604"/>
      <c r="V72" s="599"/>
      <c r="W72" s="599"/>
      <c r="X72" s="600"/>
      <c r="Y72" s="601"/>
      <c r="Z72" s="607"/>
      <c r="AA72" s="608"/>
      <c r="AB72" s="599"/>
      <c r="AC72" s="599"/>
      <c r="AD72" s="600"/>
      <c r="AE72" s="609"/>
      <c r="AF72" s="607"/>
      <c r="AG72" s="608"/>
      <c r="AH72" s="599"/>
      <c r="AI72" s="599"/>
      <c r="AJ72" s="600"/>
      <c r="AK72" s="609"/>
      <c r="AL72" s="490"/>
      <c r="AM72" s="389"/>
    </row>
    <row r="73" spans="2:39" s="86" customFormat="1" ht="11.25" customHeight="1" thickBot="1" x14ac:dyDescent="0.25">
      <c r="B73" s="1338" t="s">
        <v>126</v>
      </c>
      <c r="C73" s="1339"/>
      <c r="D73" s="618"/>
      <c r="E73" s="619"/>
      <c r="F73" s="620"/>
      <c r="G73" s="545">
        <v>8</v>
      </c>
      <c r="H73" s="586"/>
      <c r="I73" s="635"/>
      <c r="J73" s="621"/>
      <c r="K73" s="622"/>
      <c r="L73" s="623"/>
      <c r="M73" s="624"/>
      <c r="N73" s="602"/>
      <c r="O73" s="600"/>
      <c r="P73" s="603"/>
      <c r="Q73" s="599"/>
      <c r="R73" s="600"/>
      <c r="S73" s="601"/>
      <c r="T73" s="113">
        <v>0.67361111111111116</v>
      </c>
      <c r="U73" s="113">
        <v>0.73611111111111116</v>
      </c>
      <c r="V73" s="69" t="s">
        <v>676</v>
      </c>
      <c r="W73" s="69" t="s">
        <v>47</v>
      </c>
      <c r="X73" s="70" t="s">
        <v>21</v>
      </c>
      <c r="Y73" s="71" t="s">
        <v>769</v>
      </c>
      <c r="Z73" s="1085">
        <v>0.73958333333333337</v>
      </c>
      <c r="AA73" s="1085">
        <v>0.78125</v>
      </c>
      <c r="AB73" s="102" t="s">
        <v>925</v>
      </c>
      <c r="AC73" s="117" t="s">
        <v>921</v>
      </c>
      <c r="AD73" s="699" t="s">
        <v>21</v>
      </c>
      <c r="AE73" s="1086" t="s">
        <v>769</v>
      </c>
      <c r="AF73" s="607"/>
      <c r="AG73" s="608"/>
      <c r="AH73" s="599"/>
      <c r="AI73" s="599"/>
      <c r="AJ73" s="600"/>
      <c r="AK73" s="609"/>
      <c r="AL73" s="490"/>
      <c r="AM73" s="389"/>
    </row>
    <row r="74" spans="2:39" s="579" customFormat="1" ht="15" customHeight="1" thickBot="1" x14ac:dyDescent="0.25">
      <c r="B74" s="1163">
        <f>B70/(C72*C69)</f>
        <v>0.2</v>
      </c>
      <c r="C74" s="1164"/>
      <c r="D74" s="1165" t="s">
        <v>131</v>
      </c>
      <c r="E74" s="1166"/>
      <c r="F74" s="765"/>
      <c r="G74" s="551" t="s">
        <v>132</v>
      </c>
      <c r="H74" s="625"/>
      <c r="I74" s="627">
        <f>S74+Y74+AE74+AK74</f>
        <v>21</v>
      </c>
      <c r="J74" s="495" t="s">
        <v>4</v>
      </c>
      <c r="K74" s="1077">
        <f>COUNTA(L66:L68)-COUNTIF(L66:L68,"休講")</f>
        <v>0</v>
      </c>
      <c r="L74" s="496" t="s">
        <v>132</v>
      </c>
      <c r="M74" s="628">
        <f>$C72-K74</f>
        <v>7</v>
      </c>
      <c r="N74" s="625"/>
      <c r="O74" s="625"/>
      <c r="P74" s="492" t="s">
        <v>4</v>
      </c>
      <c r="Q74" s="1077">
        <f>COUNTA(R66:R73)-COUNTIF(R66:R73,"休講")</f>
        <v>2</v>
      </c>
      <c r="R74" s="496" t="s">
        <v>132</v>
      </c>
      <c r="S74" s="628">
        <f>$C$31-Q74</f>
        <v>5</v>
      </c>
      <c r="T74" s="625"/>
      <c r="U74" s="625"/>
      <c r="V74" s="492" t="s">
        <v>4</v>
      </c>
      <c r="W74" s="1077">
        <f>COUNTA(X66:X73)-COUNTIF(X66:X73,"休講")</f>
        <v>2</v>
      </c>
      <c r="X74" s="496" t="s">
        <v>132</v>
      </c>
      <c r="Y74" s="617">
        <f>$C$31-W74</f>
        <v>5</v>
      </c>
      <c r="Z74" s="625"/>
      <c r="AA74" s="625"/>
      <c r="AB74" s="492" t="s">
        <v>4</v>
      </c>
      <c r="AC74" s="1077">
        <f>COUNTA(AD66:AD73)-COUNTIF(AD66:AD73,"休講")</f>
        <v>1</v>
      </c>
      <c r="AD74" s="496" t="s">
        <v>132</v>
      </c>
      <c r="AE74" s="628">
        <f>$C$31-AC74</f>
        <v>6</v>
      </c>
      <c r="AF74" s="625"/>
      <c r="AG74" s="625"/>
      <c r="AH74" s="492" t="s">
        <v>4</v>
      </c>
      <c r="AI74" s="1077">
        <f>COUNTA(AJ66:AJ73)-COUNTIF(AJ66:AJ73,"休講")</f>
        <v>2</v>
      </c>
      <c r="AJ74" s="496" t="s">
        <v>132</v>
      </c>
      <c r="AK74" s="617">
        <f>$C$31-AI74</f>
        <v>5</v>
      </c>
    </row>
    <row r="75" spans="2:39" ht="15" customHeight="1" x14ac:dyDescent="0.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167"/>
    </row>
    <row r="76" spans="2:39" ht="11.25" customHeight="1" x14ac:dyDescent="0.2">
      <c r="AL76" s="167"/>
    </row>
    <row r="77" spans="2:39" ht="11.25" customHeight="1" x14ac:dyDescent="0.2">
      <c r="AL77" s="167"/>
    </row>
    <row r="78" spans="2:39" ht="11.25" customHeight="1" x14ac:dyDescent="0.2">
      <c r="AL78" s="167"/>
    </row>
    <row r="79" spans="2:39" ht="11.25" customHeight="1" x14ac:dyDescent="0.2">
      <c r="AL79" s="167"/>
    </row>
    <row r="80" spans="2:39" ht="11.25" customHeight="1" x14ac:dyDescent="0.2">
      <c r="AL80" s="167"/>
    </row>
    <row r="81" spans="2:38" ht="11.25" customHeight="1" x14ac:dyDescent="0.2">
      <c r="AL81" s="167"/>
    </row>
    <row r="82" spans="2:38" ht="11.25" customHeight="1" x14ac:dyDescent="0.2">
      <c r="AL82" s="167"/>
    </row>
    <row r="83" spans="2:38" ht="11.25" customHeight="1" x14ac:dyDescent="0.2">
      <c r="AL83" s="167"/>
    </row>
    <row r="84" spans="2:38" ht="11.25" customHeight="1" x14ac:dyDescent="0.2">
      <c r="AL84" s="167"/>
    </row>
    <row r="85" spans="2:38" ht="11.25" customHeight="1" x14ac:dyDescent="0.2">
      <c r="AL85" s="167"/>
    </row>
    <row r="86" spans="2:38" ht="11.25" customHeight="1" x14ac:dyDescent="0.2">
      <c r="AL86" s="167"/>
    </row>
    <row r="87" spans="2:38" s="86" customFormat="1" ht="11.25" customHeight="1" x14ac:dyDescent="0.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</sheetData>
  <mergeCells count="128">
    <mergeCell ref="V10:W10"/>
    <mergeCell ref="H12:M12"/>
    <mergeCell ref="N12:S12"/>
    <mergeCell ref="T12:Y12"/>
    <mergeCell ref="Z12:AE12"/>
    <mergeCell ref="AF12:AK12"/>
    <mergeCell ref="AL12:AN12"/>
    <mergeCell ref="AD9:AD10"/>
    <mergeCell ref="AE9:AE10"/>
    <mergeCell ref="L9:L10"/>
    <mergeCell ref="O9:P9"/>
    <mergeCell ref="V9:W9"/>
    <mergeCell ref="Y9:Z9"/>
    <mergeCell ref="AF65:AK65"/>
    <mergeCell ref="Z65:AE65"/>
    <mergeCell ref="AL2:AL3"/>
    <mergeCell ref="O5:P5"/>
    <mergeCell ref="AD5:AD6"/>
    <mergeCell ref="AE5:AE6"/>
    <mergeCell ref="AL5:AL6"/>
    <mergeCell ref="O6:P6"/>
    <mergeCell ref="V6:W6"/>
    <mergeCell ref="Y6:Z6"/>
    <mergeCell ref="O7:P7"/>
    <mergeCell ref="V7:W7"/>
    <mergeCell ref="Y7:Z7"/>
    <mergeCell ref="AD7:AD8"/>
    <mergeCell ref="AE7:AE8"/>
    <mergeCell ref="AL7:AL8"/>
    <mergeCell ref="O8:P8"/>
    <mergeCell ref="V8:W8"/>
    <mergeCell ref="R2:S3"/>
    <mergeCell ref="AI2:AI3"/>
    <mergeCell ref="AJ2:AK3"/>
    <mergeCell ref="Y8:Z8"/>
    <mergeCell ref="AL9:AL10"/>
    <mergeCell ref="O10:P10"/>
    <mergeCell ref="B66:B68"/>
    <mergeCell ref="C66:C68"/>
    <mergeCell ref="B70:B71"/>
    <mergeCell ref="C70:C71"/>
    <mergeCell ref="B73:C73"/>
    <mergeCell ref="B74:C74"/>
    <mergeCell ref="D74:E74"/>
    <mergeCell ref="T65:Y65"/>
    <mergeCell ref="D63:E63"/>
    <mergeCell ref="N65:S65"/>
    <mergeCell ref="H65:M65"/>
    <mergeCell ref="D65:F65"/>
    <mergeCell ref="B63:C63"/>
    <mergeCell ref="B19:B20"/>
    <mergeCell ref="C19:C20"/>
    <mergeCell ref="D19:F19"/>
    <mergeCell ref="D20:F20"/>
    <mergeCell ref="D21:F21"/>
    <mergeCell ref="B22:C22"/>
    <mergeCell ref="D22:F22"/>
    <mergeCell ref="D31:F31"/>
    <mergeCell ref="B25:B27"/>
    <mergeCell ref="C25:C27"/>
    <mergeCell ref="B29:B30"/>
    <mergeCell ref="C29:C30"/>
    <mergeCell ref="B62:C62"/>
    <mergeCell ref="D62:F62"/>
    <mergeCell ref="D45:F45"/>
    <mergeCell ref="D49:F49"/>
    <mergeCell ref="B49:B50"/>
    <mergeCell ref="C49:C50"/>
    <mergeCell ref="D50:F50"/>
    <mergeCell ref="D51:F51"/>
    <mergeCell ref="B52:C52"/>
    <mergeCell ref="D52:F52"/>
    <mergeCell ref="D53:E53"/>
    <mergeCell ref="B59:B60"/>
    <mergeCell ref="C59:C60"/>
    <mergeCell ref="D59:F59"/>
    <mergeCell ref="D60:F60"/>
    <mergeCell ref="D61:F61"/>
    <mergeCell ref="B53:C53"/>
    <mergeCell ref="B45:B47"/>
    <mergeCell ref="C45:C47"/>
    <mergeCell ref="B55:B57"/>
    <mergeCell ref="C55:C57"/>
    <mergeCell ref="D55:F55"/>
    <mergeCell ref="D12:F13"/>
    <mergeCell ref="B15:B17"/>
    <mergeCell ref="C15:C17"/>
    <mergeCell ref="B2:D3"/>
    <mergeCell ref="O2:O3"/>
    <mergeCell ref="P2:Q3"/>
    <mergeCell ref="B5:B10"/>
    <mergeCell ref="C5:C6"/>
    <mergeCell ref="D5:D6"/>
    <mergeCell ref="F5:F6"/>
    <mergeCell ref="G5:G6"/>
    <mergeCell ref="H5:H6"/>
    <mergeCell ref="I5:I6"/>
    <mergeCell ref="J5:J6"/>
    <mergeCell ref="L5:L8"/>
    <mergeCell ref="M2:N3"/>
    <mergeCell ref="E2:K3"/>
    <mergeCell ref="K5:K8"/>
    <mergeCell ref="E5:E6"/>
    <mergeCell ref="D15:F15"/>
    <mergeCell ref="V5:X5"/>
    <mergeCell ref="D23:E23"/>
    <mergeCell ref="D33:E33"/>
    <mergeCell ref="D43:E43"/>
    <mergeCell ref="B42:C42"/>
    <mergeCell ref="C35:C37"/>
    <mergeCell ref="B39:B40"/>
    <mergeCell ref="C39:C40"/>
    <mergeCell ref="B23:C23"/>
    <mergeCell ref="B33:C33"/>
    <mergeCell ref="D25:F25"/>
    <mergeCell ref="D29:F29"/>
    <mergeCell ref="D30:F30"/>
    <mergeCell ref="D32:F32"/>
    <mergeCell ref="D40:F40"/>
    <mergeCell ref="D41:F41"/>
    <mergeCell ref="B32:C32"/>
    <mergeCell ref="D35:F35"/>
    <mergeCell ref="D39:F39"/>
    <mergeCell ref="D42:F42"/>
    <mergeCell ref="B43:C43"/>
    <mergeCell ref="B35:B37"/>
    <mergeCell ref="B12:B13"/>
    <mergeCell ref="C12:C13"/>
  </mergeCells>
  <phoneticPr fontId="6"/>
  <conditionalFormatting sqref="AE9 AJ6:AJ10">
    <cfRule type="cellIs" dxfId="3198" priority="1342" stopIfTrue="1" operator="equal">
      <formula>5</formula>
    </cfRule>
    <cfRule type="cellIs" dxfId="3197" priority="1343" stopIfTrue="1" operator="equal">
      <formula>6</formula>
    </cfRule>
    <cfRule type="cellIs" dxfId="3196" priority="1344" stopIfTrue="1" operator="equal">
      <formula>7</formula>
    </cfRule>
  </conditionalFormatting>
  <conditionalFormatting sqref="Q6:Q10">
    <cfRule type="cellIs" dxfId="3195" priority="1339" stopIfTrue="1" operator="equal">
      <formula>5</formula>
    </cfRule>
    <cfRule type="cellIs" dxfId="3194" priority="1340" stopIfTrue="1" operator="equal">
      <formula>6</formula>
    </cfRule>
    <cfRule type="cellIs" dxfId="3193" priority="1341" stopIfTrue="1" operator="equal">
      <formula>7</formula>
    </cfRule>
  </conditionalFormatting>
  <conditionalFormatting sqref="R6:R10">
    <cfRule type="cellIs" dxfId="3192" priority="1336" stopIfTrue="1" operator="equal">
      <formula>5</formula>
    </cfRule>
    <cfRule type="cellIs" dxfId="3191" priority="1337" stopIfTrue="1" operator="equal">
      <formula>6</formula>
    </cfRule>
    <cfRule type="cellIs" dxfId="3190" priority="1338" stopIfTrue="1" operator="equal">
      <formula>7</formula>
    </cfRule>
  </conditionalFormatting>
  <conditionalFormatting sqref="AA7:AA9">
    <cfRule type="cellIs" dxfId="3189" priority="1333" stopIfTrue="1" operator="equal">
      <formula>5</formula>
    </cfRule>
    <cfRule type="cellIs" dxfId="3188" priority="1334" stopIfTrue="1" operator="equal">
      <formula>6</formula>
    </cfRule>
    <cfRule type="cellIs" dxfId="3187" priority="1335" stopIfTrue="1" operator="equal">
      <formula>7</formula>
    </cfRule>
  </conditionalFormatting>
  <conditionalFormatting sqref="X6:X10">
    <cfRule type="cellIs" dxfId="3186" priority="1327" stopIfTrue="1" operator="equal">
      <formula>5</formula>
    </cfRule>
    <cfRule type="cellIs" dxfId="3185" priority="1328" stopIfTrue="1" operator="equal">
      <formula>6</formula>
    </cfRule>
    <cfRule type="cellIs" dxfId="3184" priority="1329" stopIfTrue="1" operator="equal">
      <formula>7</formula>
    </cfRule>
  </conditionalFormatting>
  <conditionalFormatting sqref="S6:U10">
    <cfRule type="cellIs" dxfId="3183" priority="1330" stopIfTrue="1" operator="equal">
      <formula>5</formula>
    </cfRule>
    <cfRule type="cellIs" dxfId="3182" priority="1331" stopIfTrue="1" operator="equal">
      <formula>6</formula>
    </cfRule>
    <cfRule type="cellIs" dxfId="3181" priority="1332" stopIfTrue="1" operator="equal">
      <formula>7</formula>
    </cfRule>
  </conditionalFormatting>
  <conditionalFormatting sqref="R55 X55 AJ55:AJ56 AD55">
    <cfRule type="cellIs" dxfId="3180" priority="1268" stopIfTrue="1" operator="equal">
      <formula>"休講"</formula>
    </cfRule>
    <cfRule type="cellIs" dxfId="3179" priority="1269" stopIfTrue="1" operator="equal">
      <formula>"追加"</formula>
    </cfRule>
    <cfRule type="cellIs" dxfId="3178" priority="1270" stopIfTrue="1" operator="equal">
      <formula>"振替"</formula>
    </cfRule>
  </conditionalFormatting>
  <conditionalFormatting sqref="S55 AE55 Y55 AK55:AK56">
    <cfRule type="cellIs" dxfId="3177" priority="1271" stopIfTrue="1" operator="equal">
      <formula>"未定"</formula>
    </cfRule>
  </conditionalFormatting>
  <conditionalFormatting sqref="AK57">
    <cfRule type="cellIs" dxfId="3176" priority="1267" stopIfTrue="1" operator="equal">
      <formula>"未定"</formula>
    </cfRule>
  </conditionalFormatting>
  <conditionalFormatting sqref="AJ57">
    <cfRule type="cellIs" dxfId="3175" priority="1264" stopIfTrue="1" operator="equal">
      <formula>"休講"</formula>
    </cfRule>
    <cfRule type="cellIs" dxfId="3174" priority="1265" stopIfTrue="1" operator="equal">
      <formula>"追加"</formula>
    </cfRule>
    <cfRule type="cellIs" dxfId="3173" priority="1266" stopIfTrue="1" operator="equal">
      <formula>"振替"</formula>
    </cfRule>
  </conditionalFormatting>
  <conditionalFormatting sqref="Z56:AA56">
    <cfRule type="cellIs" dxfId="3172" priority="1252" stopIfTrue="1" operator="equal">
      <formula>"未定"</formula>
    </cfRule>
  </conditionalFormatting>
  <conditionalFormatting sqref="AF26:AG26">
    <cfRule type="cellIs" dxfId="3171" priority="1244" stopIfTrue="1" operator="equal">
      <formula>"未定"</formula>
    </cfRule>
  </conditionalFormatting>
  <conditionalFormatting sqref="Z26:AA26">
    <cfRule type="cellIs" dxfId="3170" priority="1083" stopIfTrue="1" operator="equal">
      <formula>"未定"</formula>
    </cfRule>
  </conditionalFormatting>
  <conditionalFormatting sqref="Y47">
    <cfRule type="cellIs" dxfId="3169" priority="1188" stopIfTrue="1" operator="equal">
      <formula>"未定"</formula>
    </cfRule>
  </conditionalFormatting>
  <conditionalFormatting sqref="AJ30">
    <cfRule type="cellIs" dxfId="3168" priority="1189" stopIfTrue="1" operator="equal">
      <formula>"休講"</formula>
    </cfRule>
    <cfRule type="cellIs" dxfId="3167" priority="1190" stopIfTrue="1" operator="equal">
      <formula>"追加"</formula>
    </cfRule>
    <cfRule type="cellIs" dxfId="3166" priority="1191" stopIfTrue="1" operator="equal">
      <formula>"振替"</formula>
    </cfRule>
  </conditionalFormatting>
  <conditionalFormatting sqref="Y17">
    <cfRule type="cellIs" dxfId="3165" priority="1100" stopIfTrue="1" operator="equal">
      <formula>"未定"</formula>
    </cfRule>
  </conditionalFormatting>
  <conditionalFormatting sqref="L18:L20 AJ28 L28:L32 R32 AD30:AD32 AD38 L38 R38 AJ38 L40:L42 L47">
    <cfRule type="cellIs" dxfId="3164" priority="1318" stopIfTrue="1" operator="equal">
      <formula>"休講"</formula>
    </cfRule>
    <cfRule type="cellIs" dxfId="3163" priority="1319" stopIfTrue="1" operator="equal">
      <formula>"追加"</formula>
    </cfRule>
    <cfRule type="cellIs" dxfId="3162" priority="1320" stopIfTrue="1" operator="equal">
      <formula>"振替"</formula>
    </cfRule>
  </conditionalFormatting>
  <conditionalFormatting sqref="AD27">
    <cfRule type="cellIs" dxfId="3161" priority="1297" stopIfTrue="1" operator="equal">
      <formula>"休講"</formula>
    </cfRule>
    <cfRule type="cellIs" dxfId="3160" priority="1298" stopIfTrue="1" operator="equal">
      <formula>"追加"</formula>
    </cfRule>
    <cfRule type="cellIs" dxfId="3159" priority="1299" stopIfTrue="1" operator="equal">
      <formula>"振替"</formula>
    </cfRule>
  </conditionalFormatting>
  <conditionalFormatting sqref="AK27">
    <cfRule type="cellIs" dxfId="3158" priority="1296" stopIfTrue="1" operator="equal">
      <formula>"未定"</formula>
    </cfRule>
  </conditionalFormatting>
  <conditionalFormatting sqref="AJ27">
    <cfRule type="cellIs" dxfId="3157" priority="1292" stopIfTrue="1" operator="equal">
      <formula>"休講"</formula>
    </cfRule>
    <cfRule type="cellIs" dxfId="3156" priority="1293" stopIfTrue="1" operator="equal">
      <formula>"追加"</formula>
    </cfRule>
    <cfRule type="cellIs" dxfId="3155" priority="1294" stopIfTrue="1" operator="equal">
      <formula>"振替"</formula>
    </cfRule>
  </conditionalFormatting>
  <conditionalFormatting sqref="AK27">
    <cfRule type="cellIs" dxfId="3154" priority="1295" stopIfTrue="1" operator="equal">
      <formula>"未定"</formula>
    </cfRule>
  </conditionalFormatting>
  <conditionalFormatting sqref="M26">
    <cfRule type="cellIs" dxfId="3153" priority="1279" stopIfTrue="1" operator="equal">
      <formula>"未定"</formula>
    </cfRule>
  </conditionalFormatting>
  <conditionalFormatting sqref="Y46">
    <cfRule type="cellIs" dxfId="3152" priority="1263" stopIfTrue="1" operator="equal">
      <formula>"未定"</formula>
    </cfRule>
  </conditionalFormatting>
  <conditionalFormatting sqref="AF27:AG27">
    <cfRule type="cellIs" dxfId="3151" priority="1245" stopIfTrue="1" operator="equal">
      <formula>"未定"</formula>
    </cfRule>
  </conditionalFormatting>
  <conditionalFormatting sqref="X47">
    <cfRule type="cellIs" dxfId="3150" priority="1185" stopIfTrue="1" operator="equal">
      <formula>"休講"</formula>
    </cfRule>
    <cfRule type="cellIs" dxfId="3149" priority="1186" stopIfTrue="1" operator="equal">
      <formula>"追加"</formula>
    </cfRule>
    <cfRule type="cellIs" dxfId="3148" priority="1187" stopIfTrue="1" operator="equal">
      <formula>"振替"</formula>
    </cfRule>
  </conditionalFormatting>
  <conditionalFormatting sqref="AK47">
    <cfRule type="cellIs" dxfId="3147" priority="1184" stopIfTrue="1" operator="equal">
      <formula>"未定"</formula>
    </cfRule>
  </conditionalFormatting>
  <conditionalFormatting sqref="AJ16">
    <cfRule type="cellIs" dxfId="3146" priority="1154" stopIfTrue="1" operator="equal">
      <formula>"休講"</formula>
    </cfRule>
    <cfRule type="cellIs" dxfId="3145" priority="1155" stopIfTrue="1" operator="equal">
      <formula>"追加"</formula>
    </cfRule>
    <cfRule type="cellIs" dxfId="3144" priority="1156" stopIfTrue="1" operator="equal">
      <formula>"振替"</formula>
    </cfRule>
  </conditionalFormatting>
  <conditionalFormatting sqref="AF16:AG16">
    <cfRule type="cellIs" dxfId="3143" priority="1141" stopIfTrue="1" operator="equal">
      <formula>"未定"</formula>
    </cfRule>
  </conditionalFormatting>
  <conditionalFormatting sqref="R16">
    <cfRule type="cellIs" dxfId="3142" priority="1133" stopIfTrue="1" operator="equal">
      <formula>"休講"</formula>
    </cfRule>
    <cfRule type="cellIs" dxfId="3141" priority="1134" stopIfTrue="1" operator="equal">
      <formula>"追加"</formula>
    </cfRule>
    <cfRule type="cellIs" dxfId="3140" priority="1135" stopIfTrue="1" operator="equal">
      <formula>"振替"</formula>
    </cfRule>
  </conditionalFormatting>
  <conditionalFormatting sqref="S16">
    <cfRule type="cellIs" dxfId="3139" priority="1136" stopIfTrue="1" operator="equal">
      <formula>"未定"</formula>
    </cfRule>
  </conditionalFormatting>
  <conditionalFormatting sqref="AD16">
    <cfRule type="cellIs" dxfId="3138" priority="1129" stopIfTrue="1" operator="equal">
      <formula>"休講"</formula>
    </cfRule>
    <cfRule type="cellIs" dxfId="3137" priority="1130" stopIfTrue="1" operator="equal">
      <formula>"追加"</formula>
    </cfRule>
    <cfRule type="cellIs" dxfId="3136" priority="1131" stopIfTrue="1" operator="equal">
      <formula>"振替"</formula>
    </cfRule>
  </conditionalFormatting>
  <conditionalFormatting sqref="N16:O16">
    <cfRule type="cellIs" dxfId="3135" priority="1132" stopIfTrue="1" operator="equal">
      <formula>"未定"</formula>
    </cfRule>
  </conditionalFormatting>
  <conditionalFormatting sqref="AE16">
    <cfRule type="cellIs" dxfId="3134" priority="1128" stopIfTrue="1" operator="equal">
      <formula>"未定"</formula>
    </cfRule>
  </conditionalFormatting>
  <conditionalFormatting sqref="L21">
    <cfRule type="cellIs" dxfId="3133" priority="1125" stopIfTrue="1" operator="equal">
      <formula>"休講"</formula>
    </cfRule>
    <cfRule type="cellIs" dxfId="3132" priority="1126" stopIfTrue="1" operator="equal">
      <formula>"追加"</formula>
    </cfRule>
    <cfRule type="cellIs" dxfId="3131" priority="1127" stopIfTrue="1" operator="equal">
      <formula>"振替"</formula>
    </cfRule>
  </conditionalFormatting>
  <conditionalFormatting sqref="AJ20">
    <cfRule type="cellIs" dxfId="3130" priority="1106" stopIfTrue="1" operator="equal">
      <formula>"休講"</formula>
    </cfRule>
    <cfRule type="cellIs" dxfId="3129" priority="1107" stopIfTrue="1" operator="equal">
      <formula>"追加"</formula>
    </cfRule>
    <cfRule type="cellIs" dxfId="3128" priority="1108" stopIfTrue="1" operator="equal">
      <formula>"振替"</formula>
    </cfRule>
  </conditionalFormatting>
  <conditionalFormatting sqref="M17">
    <cfRule type="cellIs" dxfId="3127" priority="1105" stopIfTrue="1" operator="equal">
      <formula>"未定"</formula>
    </cfRule>
  </conditionalFormatting>
  <conditionalFormatting sqref="Y29 AK29">
    <cfRule type="cellIs" dxfId="3126" priority="1039" stopIfTrue="1" operator="equal">
      <formula>"未定"</formula>
    </cfRule>
  </conditionalFormatting>
  <conditionalFormatting sqref="Z26:AA26">
    <cfRule type="cellIs" dxfId="3125" priority="1082" stopIfTrue="1" operator="equal">
      <formula>"未定"</formula>
    </cfRule>
  </conditionalFormatting>
  <conditionalFormatting sqref="M37">
    <cfRule type="cellIs" dxfId="3124" priority="1081" stopIfTrue="1" operator="equal">
      <formula>"未定"</formula>
    </cfRule>
  </conditionalFormatting>
  <conditionalFormatting sqref="S18">
    <cfRule type="cellIs" dxfId="3123" priority="1062" stopIfTrue="1" operator="equal">
      <formula>"未定"</formula>
    </cfRule>
  </conditionalFormatting>
  <conditionalFormatting sqref="AJ18">
    <cfRule type="cellIs" dxfId="3122" priority="1064" stopIfTrue="1" operator="equal">
      <formula>"休講"</formula>
    </cfRule>
    <cfRule type="cellIs" dxfId="3121" priority="1065" stopIfTrue="1" operator="equal">
      <formula>"追加"</formula>
    </cfRule>
    <cfRule type="cellIs" dxfId="3120" priority="1066" stopIfTrue="1" operator="equal">
      <formula>"振替"</formula>
    </cfRule>
  </conditionalFormatting>
  <conditionalFormatting sqref="AK18">
    <cfRule type="cellIs" dxfId="3119" priority="1067" stopIfTrue="1" operator="equal">
      <formula>"未定"</formula>
    </cfRule>
  </conditionalFormatting>
  <conditionalFormatting sqref="AF18:AG18">
    <cfRule type="cellIs" dxfId="3118" priority="1063" stopIfTrue="1" operator="equal">
      <formula>"未定"</formula>
    </cfRule>
  </conditionalFormatting>
  <conditionalFormatting sqref="AE17">
    <cfRule type="cellIs" dxfId="3117" priority="1052" stopIfTrue="1" operator="equal">
      <formula>"未定"</formula>
    </cfRule>
  </conditionalFormatting>
  <conditionalFormatting sqref="S25">
    <cfRule type="cellIs" dxfId="3116" priority="1030" stopIfTrue="1" operator="equal">
      <formula>"未定"</formula>
    </cfRule>
  </conditionalFormatting>
  <conditionalFormatting sqref="X25">
    <cfRule type="cellIs" dxfId="3115" priority="1023" stopIfTrue="1" operator="equal">
      <formula>"休講"</formula>
    </cfRule>
    <cfRule type="cellIs" dxfId="3114" priority="1024" stopIfTrue="1" operator="equal">
      <formula>"追加"</formula>
    </cfRule>
    <cfRule type="cellIs" dxfId="3113" priority="1025" stopIfTrue="1" operator="equal">
      <formula>"振替"</formula>
    </cfRule>
  </conditionalFormatting>
  <conditionalFormatting sqref="Z56:AA56">
    <cfRule type="cellIs" dxfId="3112" priority="774" stopIfTrue="1" operator="equal">
      <formula>"未定"</formula>
    </cfRule>
  </conditionalFormatting>
  <conditionalFormatting sqref="AK66:AK67 S66:U67 AE66:AE67 Y66:Y67 AE71:AE72 S69 AK71:AK73 Y72:Y73 S72:U73">
    <cfRule type="cellIs" dxfId="3111" priority="741" stopIfTrue="1" operator="equal">
      <formula>"未定"</formula>
    </cfRule>
  </conditionalFormatting>
  <conditionalFormatting sqref="X70">
    <cfRule type="cellIs" dxfId="3110" priority="727" stopIfTrue="1" operator="equal">
      <formula>"休講"</formula>
    </cfRule>
    <cfRule type="cellIs" dxfId="3109" priority="728" stopIfTrue="1" operator="equal">
      <formula>"追加"</formula>
    </cfRule>
    <cfRule type="cellIs" dxfId="3108" priority="729" stopIfTrue="1" operator="equal">
      <formula>"振替"</formula>
    </cfRule>
  </conditionalFormatting>
  <conditionalFormatting sqref="Y70">
    <cfRule type="cellIs" dxfId="3107" priority="726" stopIfTrue="1" operator="equal">
      <formula>"未定"</formula>
    </cfRule>
  </conditionalFormatting>
  <conditionalFormatting sqref="R70">
    <cfRule type="cellIs" dxfId="3106" priority="722" stopIfTrue="1" operator="equal">
      <formula>"休講"</formula>
    </cfRule>
    <cfRule type="cellIs" dxfId="3105" priority="723" stopIfTrue="1" operator="equal">
      <formula>"追加"</formula>
    </cfRule>
    <cfRule type="cellIs" dxfId="3104" priority="724" stopIfTrue="1" operator="equal">
      <formula>"振替"</formula>
    </cfRule>
  </conditionalFormatting>
  <conditionalFormatting sqref="S70:U70">
    <cfRule type="cellIs" dxfId="3103" priority="725" stopIfTrue="1" operator="equal">
      <formula>"未定"</formula>
    </cfRule>
  </conditionalFormatting>
  <conditionalFormatting sqref="Z66:AA67 Z71:AA72">
    <cfRule type="cellIs" dxfId="3102" priority="713" stopIfTrue="1" operator="equal">
      <formula>"未定"</formula>
    </cfRule>
  </conditionalFormatting>
  <conditionalFormatting sqref="AK69">
    <cfRule type="cellIs" dxfId="3101" priority="708" stopIfTrue="1" operator="equal">
      <formula>"未定"</formula>
    </cfRule>
  </conditionalFormatting>
  <conditionalFormatting sqref="AD68">
    <cfRule type="cellIs" dxfId="3100" priority="688" stopIfTrue="1" operator="equal">
      <formula>"休講"</formula>
    </cfRule>
    <cfRule type="cellIs" dxfId="3099" priority="689" stopIfTrue="1" operator="equal">
      <formula>"追加"</formula>
    </cfRule>
    <cfRule type="cellIs" dxfId="3098" priority="690" stopIfTrue="1" operator="equal">
      <formula>"振替"</formula>
    </cfRule>
  </conditionalFormatting>
  <conditionalFormatting sqref="Y71">
    <cfRule type="cellIs" dxfId="3097" priority="691" stopIfTrue="1" operator="equal">
      <formula>"未定"</formula>
    </cfRule>
  </conditionalFormatting>
  <conditionalFormatting sqref="T71:U71">
    <cfRule type="cellIs" dxfId="3096" priority="686" stopIfTrue="1" operator="equal">
      <formula>"未定"</formula>
    </cfRule>
  </conditionalFormatting>
  <conditionalFormatting sqref="M66:M68 M18:M22 AK28 H28:I28 AF28:AG28 M28:M32 AE30:AG32 AK30:AK32 N32:O32 S32 Z31:AA32 AE38 M38:O38 S38 AK38 AF35:AG38 M39:M42 M47">
    <cfRule type="cellIs" dxfId="3095" priority="1326" stopIfTrue="1" operator="equal">
      <formula>"未定"</formula>
    </cfRule>
  </conditionalFormatting>
  <conditionalFormatting sqref="AF26:AG26">
    <cfRule type="cellIs" dxfId="3094" priority="1243" stopIfTrue="1" operator="equal">
      <formula>"未定"</formula>
    </cfRule>
  </conditionalFormatting>
  <conditionalFormatting sqref="AK35:AK36">
    <cfRule type="cellIs" dxfId="3093" priority="1238" stopIfTrue="1" operator="equal">
      <formula>"未定"</formula>
    </cfRule>
  </conditionalFormatting>
  <conditionalFormatting sqref="R46">
    <cfRule type="cellIs" dxfId="3092" priority="1211" stopIfTrue="1" operator="equal">
      <formula>"休講"</formula>
    </cfRule>
    <cfRule type="cellIs" dxfId="3091" priority="1212" stopIfTrue="1" operator="equal">
      <formula>"追加"</formula>
    </cfRule>
    <cfRule type="cellIs" dxfId="3090" priority="1213" stopIfTrue="1" operator="equal">
      <formula>"振替"</formula>
    </cfRule>
  </conditionalFormatting>
  <conditionalFormatting sqref="S46">
    <cfRule type="cellIs" dxfId="3089" priority="1214" stopIfTrue="1" operator="equal">
      <formula>"未定"</formula>
    </cfRule>
  </conditionalFormatting>
  <conditionalFormatting sqref="X30">
    <cfRule type="cellIs" dxfId="3088" priority="1195" stopIfTrue="1" operator="equal">
      <formula>"休講"</formula>
    </cfRule>
    <cfRule type="cellIs" dxfId="3087" priority="1196" stopIfTrue="1" operator="equal">
      <formula>"追加"</formula>
    </cfRule>
    <cfRule type="cellIs" dxfId="3086" priority="1197" stopIfTrue="1" operator="equal">
      <formula>"振替"</formula>
    </cfRule>
  </conditionalFormatting>
  <conditionalFormatting sqref="Y30">
    <cfRule type="cellIs" dxfId="3085" priority="1198" stopIfTrue="1" operator="equal">
      <formula>"未定"</formula>
    </cfRule>
  </conditionalFormatting>
  <conditionalFormatting sqref="AF47:AG47">
    <cfRule type="cellIs" dxfId="3084" priority="1180" stopIfTrue="1" operator="equal">
      <formula>"未定"</formula>
    </cfRule>
  </conditionalFormatting>
  <conditionalFormatting sqref="M59:M62">
    <cfRule type="cellIs" dxfId="3083" priority="1175" stopIfTrue="1" operator="equal">
      <formula>"未定"</formula>
    </cfRule>
  </conditionalFormatting>
  <conditionalFormatting sqref="AF15:AG15 AF17:AG17 AF19:AG22">
    <cfRule type="cellIs" dxfId="3082" priority="1144" stopIfTrue="1" operator="equal">
      <formula>"未定"</formula>
    </cfRule>
  </conditionalFormatting>
  <conditionalFormatting sqref="AE46">
    <cfRule type="cellIs" dxfId="3081" priority="1167" stopIfTrue="1" operator="equal">
      <formula>"未定"</formula>
    </cfRule>
  </conditionalFormatting>
  <conditionalFormatting sqref="Y19">
    <cfRule type="cellIs" dxfId="3080" priority="1140" stopIfTrue="1" operator="equal">
      <formula>"未定"</formula>
    </cfRule>
  </conditionalFormatting>
  <conditionalFormatting sqref="H15:I15">
    <cfRule type="cellIs" dxfId="3079" priority="1124" stopIfTrue="1" operator="equal">
      <formula>"未定"</formula>
    </cfRule>
  </conditionalFormatting>
  <conditionalFormatting sqref="T20:U20">
    <cfRule type="cellIs" dxfId="3078" priority="1119" stopIfTrue="1" operator="equal">
      <formula>"未定"</formula>
    </cfRule>
  </conditionalFormatting>
  <conditionalFormatting sqref="L66:L68">
    <cfRule type="cellIs" dxfId="3077" priority="1323" stopIfTrue="1" operator="equal">
      <formula>"休講"</formula>
    </cfRule>
    <cfRule type="cellIs" dxfId="3076" priority="1324" stopIfTrue="1" operator="equal">
      <formula>"追加"</formula>
    </cfRule>
    <cfRule type="cellIs" dxfId="3075" priority="1325" stopIfTrue="1" operator="equal">
      <formula>"振替"</formula>
    </cfRule>
  </conditionalFormatting>
  <conditionalFormatting sqref="AF45:AG46">
    <cfRule type="cellIs" dxfId="3074" priority="1301" stopIfTrue="1" operator="equal">
      <formula>"未定"</formula>
    </cfRule>
  </conditionalFormatting>
  <conditionalFormatting sqref="AJ26">
    <cfRule type="cellIs" dxfId="3073" priority="1284" stopIfTrue="1" operator="equal">
      <formula>"休講"</formula>
    </cfRule>
    <cfRule type="cellIs" dxfId="3072" priority="1285" stopIfTrue="1" operator="equal">
      <formula>"追加"</formula>
    </cfRule>
    <cfRule type="cellIs" dxfId="3071" priority="1286" stopIfTrue="1" operator="equal">
      <formula>"振替"</formula>
    </cfRule>
  </conditionalFormatting>
  <conditionalFormatting sqref="AK26">
    <cfRule type="cellIs" dxfId="3070" priority="1287" stopIfTrue="1" operator="equal">
      <formula>"未定"</formula>
    </cfRule>
  </conditionalFormatting>
  <conditionalFormatting sqref="Y57">
    <cfRule type="cellIs" dxfId="3069" priority="1258" stopIfTrue="1" operator="equal">
      <formula>"未定"</formula>
    </cfRule>
  </conditionalFormatting>
  <conditionalFormatting sqref="X57">
    <cfRule type="cellIs" dxfId="3068" priority="1255" stopIfTrue="1" operator="equal">
      <formula>"休講"</formula>
    </cfRule>
    <cfRule type="cellIs" dxfId="3067" priority="1256" stopIfTrue="1" operator="equal">
      <formula>"追加"</formula>
    </cfRule>
    <cfRule type="cellIs" dxfId="3066" priority="1257" stopIfTrue="1" operator="equal">
      <formula>"振替"</formula>
    </cfRule>
  </conditionalFormatting>
  <conditionalFormatting sqref="Z27:AA27">
    <cfRule type="cellIs" dxfId="3065" priority="1249" stopIfTrue="1" operator="equal">
      <formula>"未定"</formula>
    </cfRule>
  </conditionalFormatting>
  <conditionalFormatting sqref="AF55:AG57 AF25:AG25">
    <cfRule type="cellIs" dxfId="3064" priority="1248" stopIfTrue="1" operator="equal">
      <formula>"未定"</formula>
    </cfRule>
  </conditionalFormatting>
  <conditionalFormatting sqref="L27">
    <cfRule type="cellIs" dxfId="3063" priority="1223" stopIfTrue="1" operator="equal">
      <formula>"休講"</formula>
    </cfRule>
    <cfRule type="cellIs" dxfId="3062" priority="1224" stopIfTrue="1" operator="equal">
      <formula>"追加"</formula>
    </cfRule>
    <cfRule type="cellIs" dxfId="3061" priority="1225" stopIfTrue="1" operator="equal">
      <formula>"振替"</formula>
    </cfRule>
  </conditionalFormatting>
  <conditionalFormatting sqref="M27">
    <cfRule type="cellIs" dxfId="3060" priority="1226" stopIfTrue="1" operator="equal">
      <formula>"未定"</formula>
    </cfRule>
  </conditionalFormatting>
  <conditionalFormatting sqref="AE57">
    <cfRule type="cellIs" dxfId="3059" priority="1218" stopIfTrue="1" operator="equal">
      <formula>"未定"</formula>
    </cfRule>
  </conditionalFormatting>
  <conditionalFormatting sqref="AE27">
    <cfRule type="cellIs" dxfId="3058" priority="1300" stopIfTrue="1" operator="equal">
      <formula>"未定"</formula>
    </cfRule>
  </conditionalFormatting>
  <conditionalFormatting sqref="L26">
    <cfRule type="cellIs" dxfId="3057" priority="1276" stopIfTrue="1" operator="equal">
      <formula>"休講"</formula>
    </cfRule>
    <cfRule type="cellIs" dxfId="3056" priority="1277" stopIfTrue="1" operator="equal">
      <formula>"追加"</formula>
    </cfRule>
    <cfRule type="cellIs" dxfId="3055" priority="1278" stopIfTrue="1" operator="equal">
      <formula>"振替"</formula>
    </cfRule>
  </conditionalFormatting>
  <conditionalFormatting sqref="AE45">
    <cfRule type="cellIs" dxfId="3054" priority="1275" stopIfTrue="1" operator="equal">
      <formula>"未定"</formula>
    </cfRule>
  </conditionalFormatting>
  <conditionalFormatting sqref="X46">
    <cfRule type="cellIs" dxfId="3053" priority="1260" stopIfTrue="1" operator="equal">
      <formula>"休講"</formula>
    </cfRule>
    <cfRule type="cellIs" dxfId="3052" priority="1261" stopIfTrue="1" operator="equal">
      <formula>"追加"</formula>
    </cfRule>
    <cfRule type="cellIs" dxfId="3051" priority="1262" stopIfTrue="1" operator="equal">
      <formula>"振替"</formula>
    </cfRule>
  </conditionalFormatting>
  <conditionalFormatting sqref="L55 AJ25 L45 L57">
    <cfRule type="cellIs" dxfId="3050" priority="1308" stopIfTrue="1" operator="equal">
      <formula>"休講"</formula>
    </cfRule>
    <cfRule type="cellIs" dxfId="3049" priority="1309" stopIfTrue="1" operator="equal">
      <formula>"追加"</formula>
    </cfRule>
    <cfRule type="cellIs" dxfId="3048" priority="1310" stopIfTrue="1" operator="equal">
      <formula>"振替"</formula>
    </cfRule>
  </conditionalFormatting>
  <conditionalFormatting sqref="M45 M55 AK25 M57">
    <cfRule type="cellIs" dxfId="3047" priority="1311" stopIfTrue="1" operator="equal">
      <formula>"未定"</formula>
    </cfRule>
  </conditionalFormatting>
  <conditionalFormatting sqref="L36">
    <cfRule type="cellIs" dxfId="3046" priority="1302" stopIfTrue="1" operator="equal">
      <formula>"休講"</formula>
    </cfRule>
    <cfRule type="cellIs" dxfId="3045" priority="1303" stopIfTrue="1" operator="equal">
      <formula>"追加"</formula>
    </cfRule>
    <cfRule type="cellIs" dxfId="3044" priority="1304" stopIfTrue="1" operator="equal">
      <formula>"振替"</formula>
    </cfRule>
  </conditionalFormatting>
  <conditionalFormatting sqref="M36">
    <cfRule type="cellIs" dxfId="3043" priority="1305" stopIfTrue="1" operator="equal">
      <formula>"未定"</formula>
    </cfRule>
  </conditionalFormatting>
  <conditionalFormatting sqref="AJ26">
    <cfRule type="cellIs" dxfId="3042" priority="1288" stopIfTrue="1" operator="equal">
      <formula>"休講"</formula>
    </cfRule>
    <cfRule type="cellIs" dxfId="3041" priority="1289" stopIfTrue="1" operator="equal">
      <formula>"追加"</formula>
    </cfRule>
    <cfRule type="cellIs" dxfId="3040" priority="1290" stopIfTrue="1" operator="equal">
      <formula>"振替"</formula>
    </cfRule>
  </conditionalFormatting>
  <conditionalFormatting sqref="AK26">
    <cfRule type="cellIs" dxfId="3039" priority="1291" stopIfTrue="1" operator="equal">
      <formula>"未定"</formula>
    </cfRule>
  </conditionalFormatting>
  <conditionalFormatting sqref="L26">
    <cfRule type="cellIs" dxfId="3038" priority="1280" stopIfTrue="1" operator="equal">
      <formula>"休講"</formula>
    </cfRule>
    <cfRule type="cellIs" dxfId="3037" priority="1281" stopIfTrue="1" operator="equal">
      <formula>"追加"</formula>
    </cfRule>
    <cfRule type="cellIs" dxfId="3036" priority="1282" stopIfTrue="1" operator="equal">
      <formula>"振替"</formula>
    </cfRule>
  </conditionalFormatting>
  <conditionalFormatting sqref="M26">
    <cfRule type="cellIs" dxfId="3035" priority="1283" stopIfTrue="1" operator="equal">
      <formula>"未定"</formula>
    </cfRule>
  </conditionalFormatting>
  <conditionalFormatting sqref="AD45">
    <cfRule type="cellIs" dxfId="3034" priority="1272" stopIfTrue="1" operator="equal">
      <formula>"休講"</formula>
    </cfRule>
    <cfRule type="cellIs" dxfId="3033" priority="1273" stopIfTrue="1" operator="equal">
      <formula>"追加"</formula>
    </cfRule>
    <cfRule type="cellIs" dxfId="3032" priority="1274" stopIfTrue="1" operator="equal">
      <formula>"振替"</formula>
    </cfRule>
  </conditionalFormatting>
  <conditionalFormatting sqref="AD56">
    <cfRule type="cellIs" dxfId="3031" priority="1259" stopIfTrue="1" operator="equal">
      <formula>"未定"</formula>
    </cfRule>
  </conditionalFormatting>
  <conditionalFormatting sqref="AK37">
    <cfRule type="cellIs" dxfId="3030" priority="1234" stopIfTrue="1" operator="equal">
      <formula>"未定"</formula>
    </cfRule>
  </conditionalFormatting>
  <conditionalFormatting sqref="AK45:AK46">
    <cfRule type="cellIs" dxfId="3029" priority="1242" stopIfTrue="1" operator="equal">
      <formula>"未定"</formula>
    </cfRule>
  </conditionalFormatting>
  <conditionalFormatting sqref="AJ45:AJ46">
    <cfRule type="cellIs" dxfId="3028" priority="1239" stopIfTrue="1" operator="equal">
      <formula>"休講"</formula>
    </cfRule>
    <cfRule type="cellIs" dxfId="3027" priority="1240" stopIfTrue="1" operator="equal">
      <formula>"追加"</formula>
    </cfRule>
    <cfRule type="cellIs" dxfId="3026" priority="1241" stopIfTrue="1" operator="equal">
      <formula>"振替"</formula>
    </cfRule>
  </conditionalFormatting>
  <conditionalFormatting sqref="AJ37">
    <cfRule type="cellIs" dxfId="3025" priority="1231" stopIfTrue="1" operator="equal">
      <formula>"休講"</formula>
    </cfRule>
    <cfRule type="cellIs" dxfId="3024" priority="1232" stopIfTrue="1" operator="equal">
      <formula>"追加"</formula>
    </cfRule>
    <cfRule type="cellIs" dxfId="3023" priority="1233" stopIfTrue="1" operator="equal">
      <formula>"振替"</formula>
    </cfRule>
  </conditionalFormatting>
  <conditionalFormatting sqref="AJ35:AJ36">
    <cfRule type="cellIs" dxfId="3022" priority="1235" stopIfTrue="1" operator="equal">
      <formula>"休講"</formula>
    </cfRule>
    <cfRule type="cellIs" dxfId="3021" priority="1236" stopIfTrue="1" operator="equal">
      <formula>"追加"</formula>
    </cfRule>
    <cfRule type="cellIs" dxfId="3020" priority="1237" stopIfTrue="1" operator="equal">
      <formula>"振替"</formula>
    </cfRule>
  </conditionalFormatting>
  <conditionalFormatting sqref="L27">
    <cfRule type="cellIs" dxfId="3019" priority="1227" stopIfTrue="1" operator="equal">
      <formula>"休講"</formula>
    </cfRule>
    <cfRule type="cellIs" dxfId="3018" priority="1228" stopIfTrue="1" operator="equal">
      <formula>"追加"</formula>
    </cfRule>
    <cfRule type="cellIs" dxfId="3017" priority="1229" stopIfTrue="1" operator="equal">
      <formula>"振替"</formula>
    </cfRule>
  </conditionalFormatting>
  <conditionalFormatting sqref="M27">
    <cfRule type="cellIs" dxfId="3016" priority="1230" stopIfTrue="1" operator="equal">
      <formula>"未定"</formula>
    </cfRule>
  </conditionalFormatting>
  <conditionalFormatting sqref="Y56">
    <cfRule type="cellIs" dxfId="3015" priority="1222" stopIfTrue="1" operator="equal">
      <formula>"未定"</formula>
    </cfRule>
  </conditionalFormatting>
  <conditionalFormatting sqref="X56">
    <cfRule type="cellIs" dxfId="3014" priority="1219" stopIfTrue="1" operator="equal">
      <formula>"休講"</formula>
    </cfRule>
    <cfRule type="cellIs" dxfId="3013" priority="1220" stopIfTrue="1" operator="equal">
      <formula>"追加"</formula>
    </cfRule>
    <cfRule type="cellIs" dxfId="3012" priority="1221" stopIfTrue="1" operator="equal">
      <formula>"振替"</formula>
    </cfRule>
  </conditionalFormatting>
  <conditionalFormatting sqref="AD57">
    <cfRule type="cellIs" dxfId="3011" priority="1215" stopIfTrue="1" operator="equal">
      <formula>"休講"</formula>
    </cfRule>
    <cfRule type="cellIs" dxfId="3010" priority="1216" stopIfTrue="1" operator="equal">
      <formula>"追加"</formula>
    </cfRule>
    <cfRule type="cellIs" dxfId="3009" priority="1217" stopIfTrue="1" operator="equal">
      <formula>"振替"</formula>
    </cfRule>
  </conditionalFormatting>
  <conditionalFormatting sqref="L40">
    <cfRule type="cellIs" dxfId="3008" priority="1204" stopIfTrue="1" operator="equal">
      <formula>"休講"</formula>
    </cfRule>
    <cfRule type="cellIs" dxfId="3007" priority="1205" stopIfTrue="1" operator="equal">
      <formula>"追加"</formula>
    </cfRule>
    <cfRule type="cellIs" dxfId="3006" priority="1206" stopIfTrue="1" operator="equal">
      <formula>"振替"</formula>
    </cfRule>
  </conditionalFormatting>
  <conditionalFormatting sqref="AJ31:AJ32">
    <cfRule type="cellIs" dxfId="3005" priority="1192" stopIfTrue="1" operator="equal">
      <formula>"休講"</formula>
    </cfRule>
    <cfRule type="cellIs" dxfId="3004" priority="1193" stopIfTrue="1" operator="equal">
      <formula>"追加"</formula>
    </cfRule>
    <cfRule type="cellIs" dxfId="3003" priority="1194" stopIfTrue="1" operator="equal">
      <formula>"振替"</formula>
    </cfRule>
  </conditionalFormatting>
  <conditionalFormatting sqref="M46">
    <cfRule type="cellIs" dxfId="3002" priority="1179" stopIfTrue="1" operator="equal">
      <formula>"未定"</formula>
    </cfRule>
  </conditionalFormatting>
  <conditionalFormatting sqref="AJ47">
    <cfRule type="cellIs" dxfId="3001" priority="1181" stopIfTrue="1" operator="equal">
      <formula>"休講"</formula>
    </cfRule>
    <cfRule type="cellIs" dxfId="3000" priority="1182" stopIfTrue="1" operator="equal">
      <formula>"追加"</formula>
    </cfRule>
    <cfRule type="cellIs" dxfId="2999" priority="1183" stopIfTrue="1" operator="equal">
      <formula>"振替"</formula>
    </cfRule>
  </conditionalFormatting>
  <conditionalFormatting sqref="L46">
    <cfRule type="cellIs" dxfId="2998" priority="1176" stopIfTrue="1" operator="equal">
      <formula>"休講"</formula>
    </cfRule>
    <cfRule type="cellIs" dxfId="2997" priority="1177" stopIfTrue="1" operator="equal">
      <formula>"追加"</formula>
    </cfRule>
    <cfRule type="cellIs" dxfId="2996" priority="1178" stopIfTrue="1" operator="equal">
      <formula>"振替"</formula>
    </cfRule>
  </conditionalFormatting>
  <conditionalFormatting sqref="L59:L62">
    <cfRule type="cellIs" dxfId="2995" priority="1172" stopIfTrue="1" operator="equal">
      <formula>"休講"</formula>
    </cfRule>
    <cfRule type="cellIs" dxfId="2994" priority="1173" stopIfTrue="1" operator="equal">
      <formula>"追加"</formula>
    </cfRule>
    <cfRule type="cellIs" dxfId="2993" priority="1174" stopIfTrue="1" operator="equal">
      <formula>"振替"</formula>
    </cfRule>
  </conditionalFormatting>
  <conditionalFormatting sqref="L59">
    <cfRule type="cellIs" dxfId="2992" priority="1169" stopIfTrue="1" operator="equal">
      <formula>"休講"</formula>
    </cfRule>
    <cfRule type="cellIs" dxfId="2991" priority="1170" stopIfTrue="1" operator="equal">
      <formula>"追加"</formula>
    </cfRule>
    <cfRule type="cellIs" dxfId="2990" priority="1171" stopIfTrue="1" operator="equal">
      <formula>"振替"</formula>
    </cfRule>
  </conditionalFormatting>
  <conditionalFormatting sqref="T56:U56">
    <cfRule type="cellIs" dxfId="2989" priority="1168" stopIfTrue="1" operator="equal">
      <formula>"未定"</formula>
    </cfRule>
  </conditionalFormatting>
  <conditionalFormatting sqref="X20">
    <cfRule type="cellIs" dxfId="2988" priority="1116" stopIfTrue="1" operator="equal">
      <formula>"休講"</formula>
    </cfRule>
    <cfRule type="cellIs" dxfId="2987" priority="1117" stopIfTrue="1" operator="equal">
      <formula>"追加"</formula>
    </cfRule>
    <cfRule type="cellIs" dxfId="2986" priority="1118" stopIfTrue="1" operator="equal">
      <formula>"振替"</formula>
    </cfRule>
  </conditionalFormatting>
  <conditionalFormatting sqref="Y20">
    <cfRule type="cellIs" dxfId="2985" priority="1115" stopIfTrue="1" operator="equal">
      <formula>"未定"</formula>
    </cfRule>
  </conditionalFormatting>
  <conditionalFormatting sqref="AD46">
    <cfRule type="cellIs" dxfId="2984" priority="1164" stopIfTrue="1" operator="equal">
      <formula>"休講"</formula>
    </cfRule>
    <cfRule type="cellIs" dxfId="2983" priority="1165" stopIfTrue="1" operator="equal">
      <formula>"追加"</formula>
    </cfRule>
    <cfRule type="cellIs" dxfId="2982" priority="1166" stopIfTrue="1" operator="equal">
      <formula>"振替"</formula>
    </cfRule>
  </conditionalFormatting>
  <conditionalFormatting sqref="AD15 R15 AJ15 AJ17 X21:X22 L22">
    <cfRule type="cellIs" dxfId="2981" priority="1160" stopIfTrue="1" operator="equal">
      <formula>"休講"</formula>
    </cfRule>
    <cfRule type="cellIs" dxfId="2980" priority="1161" stopIfTrue="1" operator="equal">
      <formula>"追加"</formula>
    </cfRule>
    <cfRule type="cellIs" dxfId="2979" priority="1162" stopIfTrue="1" operator="equal">
      <formula>"振替"</formula>
    </cfRule>
  </conditionalFormatting>
  <conditionalFormatting sqref="S15 AK15 N15:O15 AE15 AK17 Y21:Y22 AK19:AK22">
    <cfRule type="cellIs" dxfId="2978" priority="1163" stopIfTrue="1" operator="equal">
      <formula>"未定"</formula>
    </cfRule>
  </conditionalFormatting>
  <conditionalFormatting sqref="AK16">
    <cfRule type="cellIs" dxfId="2977" priority="1157" stopIfTrue="1" operator="equal">
      <formula>"未定"</formula>
    </cfRule>
  </conditionalFormatting>
  <conditionalFormatting sqref="X16">
    <cfRule type="cellIs" dxfId="2976" priority="1151" stopIfTrue="1" operator="equal">
      <formula>"休講"</formula>
    </cfRule>
    <cfRule type="cellIs" dxfId="2975" priority="1152" stopIfTrue="1" operator="equal">
      <formula>"追加"</formula>
    </cfRule>
    <cfRule type="cellIs" dxfId="2974" priority="1153" stopIfTrue="1" operator="equal">
      <formula>"振替"</formula>
    </cfRule>
  </conditionalFormatting>
  <conditionalFormatting sqref="Y16">
    <cfRule type="cellIs" dxfId="2973" priority="1150" stopIfTrue="1" operator="equal">
      <formula>"未定"</formula>
    </cfRule>
  </conditionalFormatting>
  <conditionalFormatting sqref="T21:U22">
    <cfRule type="cellIs" dxfId="2972" priority="1149" stopIfTrue="1" operator="equal">
      <formula>"未定"</formula>
    </cfRule>
  </conditionalFormatting>
  <conditionalFormatting sqref="X19">
    <cfRule type="cellIs" dxfId="2971" priority="1137" stopIfTrue="1" operator="equal">
      <formula>"休講"</formula>
    </cfRule>
    <cfRule type="cellIs" dxfId="2970" priority="1138" stopIfTrue="1" operator="equal">
      <formula>"追加"</formula>
    </cfRule>
    <cfRule type="cellIs" dxfId="2969" priority="1139" stopIfTrue="1" operator="equal">
      <formula>"振替"</formula>
    </cfRule>
  </conditionalFormatting>
  <conditionalFormatting sqref="L15">
    <cfRule type="cellIs" dxfId="2968" priority="1120" stopIfTrue="1" operator="equal">
      <formula>"休講"</formula>
    </cfRule>
    <cfRule type="cellIs" dxfId="2967" priority="1121" stopIfTrue="1" operator="equal">
      <formula>"追加"</formula>
    </cfRule>
    <cfRule type="cellIs" dxfId="2966" priority="1122" stopIfTrue="1" operator="equal">
      <formula>"振替"</formula>
    </cfRule>
  </conditionalFormatting>
  <conditionalFormatting sqref="M15">
    <cfRule type="cellIs" dxfId="2965" priority="1123" stopIfTrue="1" operator="equal">
      <formula>"未定"</formula>
    </cfRule>
  </conditionalFormatting>
  <conditionalFormatting sqref="AJ21:AJ22">
    <cfRule type="cellIs" dxfId="2964" priority="1112" stopIfTrue="1" operator="equal">
      <formula>"休講"</formula>
    </cfRule>
    <cfRule type="cellIs" dxfId="2963" priority="1113" stopIfTrue="1" operator="equal">
      <formula>"追加"</formula>
    </cfRule>
    <cfRule type="cellIs" dxfId="2962" priority="1114" stopIfTrue="1" operator="equal">
      <formula>"振替"</formula>
    </cfRule>
  </conditionalFormatting>
  <conditionalFormatting sqref="L17">
    <cfRule type="cellIs" dxfId="2961" priority="1102" stopIfTrue="1" operator="equal">
      <formula>"休講"</formula>
    </cfRule>
    <cfRule type="cellIs" dxfId="2960" priority="1103" stopIfTrue="1" operator="equal">
      <formula>"追加"</formula>
    </cfRule>
    <cfRule type="cellIs" dxfId="2959" priority="1104" stopIfTrue="1" operator="equal">
      <formula>"振替"</formula>
    </cfRule>
  </conditionalFormatting>
  <conditionalFormatting sqref="AJ19">
    <cfRule type="cellIs" dxfId="2958" priority="1109" stopIfTrue="1" operator="equal">
      <formula>"休講"</formula>
    </cfRule>
    <cfRule type="cellIs" dxfId="2957" priority="1110" stopIfTrue="1" operator="equal">
      <formula>"追加"</formula>
    </cfRule>
    <cfRule type="cellIs" dxfId="2956" priority="1111" stopIfTrue="1" operator="equal">
      <formula>"振替"</formula>
    </cfRule>
  </conditionalFormatting>
  <conditionalFormatting sqref="H17:I17">
    <cfRule type="cellIs" dxfId="2955" priority="1101" stopIfTrue="1" operator="equal">
      <formula>"未定"</formula>
    </cfRule>
  </conditionalFormatting>
  <conditionalFormatting sqref="X17">
    <cfRule type="cellIs" dxfId="2954" priority="1097" stopIfTrue="1" operator="equal">
      <formula>"休講"</formula>
    </cfRule>
    <cfRule type="cellIs" dxfId="2953" priority="1098" stopIfTrue="1" operator="equal">
      <formula>"追加"</formula>
    </cfRule>
    <cfRule type="cellIs" dxfId="2952" priority="1099" stopIfTrue="1" operator="equal">
      <formula>"振替"</formula>
    </cfRule>
  </conditionalFormatting>
  <conditionalFormatting sqref="AE26">
    <cfRule type="cellIs" dxfId="2951" priority="1087" stopIfTrue="1" operator="equal">
      <formula>"未定"</formula>
    </cfRule>
  </conditionalFormatting>
  <conditionalFormatting sqref="AD26">
    <cfRule type="cellIs" dxfId="2950" priority="1084" stopIfTrue="1" operator="equal">
      <formula>"休講"</formula>
    </cfRule>
    <cfRule type="cellIs" dxfId="2949" priority="1085" stopIfTrue="1" operator="equal">
      <formula>"追加"</formula>
    </cfRule>
    <cfRule type="cellIs" dxfId="2948" priority="1086" stopIfTrue="1" operator="equal">
      <formula>"振替"</formula>
    </cfRule>
  </conditionalFormatting>
  <conditionalFormatting sqref="AD26">
    <cfRule type="cellIs" dxfId="2947" priority="1088" stopIfTrue="1" operator="equal">
      <formula>"休講"</formula>
    </cfRule>
    <cfRule type="cellIs" dxfId="2946" priority="1089" stopIfTrue="1" operator="equal">
      <formula>"追加"</formula>
    </cfRule>
    <cfRule type="cellIs" dxfId="2945" priority="1090" stopIfTrue="1" operator="equal">
      <formula>"振替"</formula>
    </cfRule>
  </conditionalFormatting>
  <conditionalFormatting sqref="AE26">
    <cfRule type="cellIs" dxfId="2944" priority="1091" stopIfTrue="1" operator="equal">
      <formula>"未定"</formula>
    </cfRule>
  </conditionalFormatting>
  <conditionalFormatting sqref="L37">
    <cfRule type="cellIs" dxfId="2943" priority="1078" stopIfTrue="1" operator="equal">
      <formula>"休講"</formula>
    </cfRule>
    <cfRule type="cellIs" dxfId="2942" priority="1079" stopIfTrue="1" operator="equal">
      <formula>"追加"</formula>
    </cfRule>
    <cfRule type="cellIs" dxfId="2941" priority="1080" stopIfTrue="1" operator="equal">
      <formula>"振替"</formula>
    </cfRule>
  </conditionalFormatting>
  <conditionalFormatting sqref="H37:I37">
    <cfRule type="cellIs" dxfId="2940" priority="1077" stopIfTrue="1" operator="equal">
      <formula>"未定"</formula>
    </cfRule>
  </conditionalFormatting>
  <conditionalFormatting sqref="M56">
    <cfRule type="cellIs" dxfId="2939" priority="1076" stopIfTrue="1" operator="equal">
      <formula>"未定"</formula>
    </cfRule>
  </conditionalFormatting>
  <conditionalFormatting sqref="L56">
    <cfRule type="cellIs" dxfId="2938" priority="1073" stopIfTrue="1" operator="equal">
      <formula>"休講"</formula>
    </cfRule>
    <cfRule type="cellIs" dxfId="2937" priority="1074" stopIfTrue="1" operator="equal">
      <formula>"追加"</formula>
    </cfRule>
    <cfRule type="cellIs" dxfId="2936" priority="1075" stopIfTrue="1" operator="equal">
      <formula>"振替"</formula>
    </cfRule>
  </conditionalFormatting>
  <conditionalFormatting sqref="S56">
    <cfRule type="cellIs" dxfId="2935" priority="1072" stopIfTrue="1" operator="equal">
      <formula>"未定"</formula>
    </cfRule>
  </conditionalFormatting>
  <conditionalFormatting sqref="N56:O56">
    <cfRule type="cellIs" dxfId="2934" priority="1068" stopIfTrue="1" operator="equal">
      <formula>"未定"</formula>
    </cfRule>
  </conditionalFormatting>
  <conditionalFormatting sqref="R56">
    <cfRule type="cellIs" dxfId="2933" priority="1069" stopIfTrue="1" operator="equal">
      <formula>"休講"</formula>
    </cfRule>
    <cfRule type="cellIs" dxfId="2932" priority="1070" stopIfTrue="1" operator="equal">
      <formula>"追加"</formula>
    </cfRule>
    <cfRule type="cellIs" dxfId="2931" priority="1071" stopIfTrue="1" operator="equal">
      <formula>"振替"</formula>
    </cfRule>
  </conditionalFormatting>
  <conditionalFormatting sqref="Y25">
    <cfRule type="cellIs" dxfId="2930" priority="1026" stopIfTrue="1" operator="equal">
      <formula>"未定"</formula>
    </cfRule>
  </conditionalFormatting>
  <conditionalFormatting sqref="R18">
    <cfRule type="cellIs" dxfId="2929" priority="1059" stopIfTrue="1" operator="equal">
      <formula>"休講"</formula>
    </cfRule>
    <cfRule type="cellIs" dxfId="2928" priority="1060" stopIfTrue="1" operator="equal">
      <formula>"追加"</formula>
    </cfRule>
    <cfRule type="cellIs" dxfId="2927" priority="1061" stopIfTrue="1" operator="equal">
      <formula>"振替"</formula>
    </cfRule>
  </conditionalFormatting>
  <conditionalFormatting sqref="N18:O18">
    <cfRule type="cellIs" dxfId="2926" priority="1058" stopIfTrue="1" operator="equal">
      <formula>"未定"</formula>
    </cfRule>
  </conditionalFormatting>
  <conditionalFormatting sqref="AD17">
    <cfRule type="cellIs" dxfId="2925" priority="1053" stopIfTrue="1" operator="equal">
      <formula>"休講"</formula>
    </cfRule>
    <cfRule type="cellIs" dxfId="2924" priority="1054" stopIfTrue="1" operator="equal">
      <formula>"追加"</formula>
    </cfRule>
    <cfRule type="cellIs" dxfId="2923" priority="1055" stopIfTrue="1" operator="equal">
      <formula>"振替"</formula>
    </cfRule>
  </conditionalFormatting>
  <conditionalFormatting sqref="AD18">
    <cfRule type="cellIs" dxfId="2922" priority="1049" stopIfTrue="1" operator="equal">
      <formula>"休講"</formula>
    </cfRule>
    <cfRule type="cellIs" dxfId="2921" priority="1050" stopIfTrue="1" operator="equal">
      <formula>"追加"</formula>
    </cfRule>
    <cfRule type="cellIs" dxfId="2920" priority="1051" stopIfTrue="1" operator="equal">
      <formula>"振替"</formula>
    </cfRule>
  </conditionalFormatting>
  <conditionalFormatting sqref="AE18">
    <cfRule type="cellIs" dxfId="2919" priority="1048" stopIfTrue="1" operator="equal">
      <formula>"未定"</formula>
    </cfRule>
  </conditionalFormatting>
  <conditionalFormatting sqref="AF29:AG29">
    <cfRule type="cellIs" dxfId="2918" priority="1034" stopIfTrue="1" operator="equal">
      <formula>"未定"</formula>
    </cfRule>
  </conditionalFormatting>
  <conditionalFormatting sqref="X29">
    <cfRule type="cellIs" dxfId="2917" priority="1036" stopIfTrue="1" operator="equal">
      <formula>"休講"</formula>
    </cfRule>
    <cfRule type="cellIs" dxfId="2916" priority="1037" stopIfTrue="1" operator="equal">
      <formula>"追加"</formula>
    </cfRule>
    <cfRule type="cellIs" dxfId="2915" priority="1038" stopIfTrue="1" operator="equal">
      <formula>"振替"</formula>
    </cfRule>
  </conditionalFormatting>
  <conditionalFormatting sqref="T29:U29">
    <cfRule type="cellIs" dxfId="2914" priority="1035" stopIfTrue="1" operator="equal">
      <formula>"未定"</formula>
    </cfRule>
  </conditionalFormatting>
  <conditionalFormatting sqref="AJ29">
    <cfRule type="cellIs" dxfId="2913" priority="1031" stopIfTrue="1" operator="equal">
      <formula>"休講"</formula>
    </cfRule>
    <cfRule type="cellIs" dxfId="2912" priority="1032" stopIfTrue="1" operator="equal">
      <formula>"追加"</formula>
    </cfRule>
    <cfRule type="cellIs" dxfId="2911" priority="1033" stopIfTrue="1" operator="equal">
      <formula>"振替"</formula>
    </cfRule>
  </conditionalFormatting>
  <conditionalFormatting sqref="R25">
    <cfRule type="cellIs" dxfId="2910" priority="1027" stopIfTrue="1" operator="equal">
      <formula>"休講"</formula>
    </cfRule>
    <cfRule type="cellIs" dxfId="2909" priority="1028" stopIfTrue="1" operator="equal">
      <formula>"追加"</formula>
    </cfRule>
    <cfRule type="cellIs" dxfId="2908" priority="1029" stopIfTrue="1" operator="equal">
      <formula>"振替"</formula>
    </cfRule>
  </conditionalFormatting>
  <conditionalFormatting sqref="AD25">
    <cfRule type="cellIs" dxfId="2907" priority="1019" stopIfTrue="1" operator="equal">
      <formula>"休講"</formula>
    </cfRule>
    <cfRule type="cellIs" dxfId="2906" priority="1020" stopIfTrue="1" operator="equal">
      <formula>"追加"</formula>
    </cfRule>
    <cfRule type="cellIs" dxfId="2905" priority="1021" stopIfTrue="1" operator="equal">
      <formula>"振替"</formula>
    </cfRule>
  </conditionalFormatting>
  <conditionalFormatting sqref="AE25">
    <cfRule type="cellIs" dxfId="2904" priority="1022" stopIfTrue="1" operator="equal">
      <formula>"未定"</formula>
    </cfRule>
  </conditionalFormatting>
  <conditionalFormatting sqref="AD25">
    <cfRule type="cellIs" dxfId="2903" priority="1015" stopIfTrue="1" operator="equal">
      <formula>"休講"</formula>
    </cfRule>
    <cfRule type="cellIs" dxfId="2902" priority="1016" stopIfTrue="1" operator="equal">
      <formula>"追加"</formula>
    </cfRule>
    <cfRule type="cellIs" dxfId="2901" priority="1017" stopIfTrue="1" operator="equal">
      <formula>"振替"</formula>
    </cfRule>
  </conditionalFormatting>
  <conditionalFormatting sqref="AE25">
    <cfRule type="cellIs" dxfId="2900" priority="1018" stopIfTrue="1" operator="equal">
      <formula>"未定"</formula>
    </cfRule>
  </conditionalFormatting>
  <conditionalFormatting sqref="AE27">
    <cfRule type="cellIs" dxfId="2899" priority="1014" stopIfTrue="1" operator="equal">
      <formula>"未定"</formula>
    </cfRule>
  </conditionalFormatting>
  <conditionalFormatting sqref="AD27">
    <cfRule type="cellIs" dxfId="2898" priority="1011" stopIfTrue="1" operator="equal">
      <formula>"休講"</formula>
    </cfRule>
    <cfRule type="cellIs" dxfId="2897" priority="1012" stopIfTrue="1" operator="equal">
      <formula>"追加"</formula>
    </cfRule>
    <cfRule type="cellIs" dxfId="2896" priority="1013" stopIfTrue="1" operator="equal">
      <formula>"振替"</formula>
    </cfRule>
  </conditionalFormatting>
  <conditionalFormatting sqref="AD27">
    <cfRule type="cellIs" dxfId="2895" priority="1007" stopIfTrue="1" operator="equal">
      <formula>"休講"</formula>
    </cfRule>
    <cfRule type="cellIs" dxfId="2894" priority="1008" stopIfTrue="1" operator="equal">
      <formula>"追加"</formula>
    </cfRule>
    <cfRule type="cellIs" dxfId="2893" priority="1009" stopIfTrue="1" operator="equal">
      <formula>"振替"</formula>
    </cfRule>
  </conditionalFormatting>
  <conditionalFormatting sqref="AE27">
    <cfRule type="cellIs" dxfId="2892" priority="1010" stopIfTrue="1" operator="equal">
      <formula>"未定"</formula>
    </cfRule>
  </conditionalFormatting>
  <conditionalFormatting sqref="Z26:AA26">
    <cfRule type="cellIs" dxfId="2891" priority="997" stopIfTrue="1" operator="equal">
      <formula>"未定"</formula>
    </cfRule>
  </conditionalFormatting>
  <conditionalFormatting sqref="AD26">
    <cfRule type="cellIs" dxfId="2890" priority="1003" stopIfTrue="1" operator="equal">
      <formula>"休講"</formula>
    </cfRule>
    <cfRule type="cellIs" dxfId="2889" priority="1004" stopIfTrue="1" operator="equal">
      <formula>"追加"</formula>
    </cfRule>
    <cfRule type="cellIs" dxfId="2888" priority="1005" stopIfTrue="1" operator="equal">
      <formula>"振替"</formula>
    </cfRule>
  </conditionalFormatting>
  <conditionalFormatting sqref="Z26:AA26 AE26">
    <cfRule type="cellIs" dxfId="2887" priority="1006" stopIfTrue="1" operator="equal">
      <formula>"未定"</formula>
    </cfRule>
  </conditionalFormatting>
  <conditionalFormatting sqref="Z26:AA26">
    <cfRule type="cellIs" dxfId="2886" priority="998" stopIfTrue="1" operator="equal">
      <formula>"未定"</formula>
    </cfRule>
  </conditionalFormatting>
  <conditionalFormatting sqref="AD26">
    <cfRule type="cellIs" dxfId="2885" priority="999" stopIfTrue="1" operator="equal">
      <formula>"休講"</formula>
    </cfRule>
    <cfRule type="cellIs" dxfId="2884" priority="1000" stopIfTrue="1" operator="equal">
      <formula>"追加"</formula>
    </cfRule>
    <cfRule type="cellIs" dxfId="2883" priority="1001" stopIfTrue="1" operator="equal">
      <formula>"振替"</formula>
    </cfRule>
  </conditionalFormatting>
  <conditionalFormatting sqref="AE26">
    <cfRule type="cellIs" dxfId="2882" priority="1002" stopIfTrue="1" operator="equal">
      <formula>"未定"</formula>
    </cfRule>
  </conditionalFormatting>
  <conditionalFormatting sqref="Z27:AA27">
    <cfRule type="cellIs" dxfId="2881" priority="996" stopIfTrue="1" operator="equal">
      <formula>"未定"</formula>
    </cfRule>
  </conditionalFormatting>
  <conditionalFormatting sqref="Z27:AA27">
    <cfRule type="cellIs" dxfId="2880" priority="995" stopIfTrue="1" operator="equal">
      <formula>"未定"</formula>
    </cfRule>
  </conditionalFormatting>
  <conditionalFormatting sqref="Z27:AA27">
    <cfRule type="cellIs" dxfId="2879" priority="994" stopIfTrue="1" operator="equal">
      <formula>"未定"</formula>
    </cfRule>
  </conditionalFormatting>
  <conditionalFormatting sqref="L25">
    <cfRule type="cellIs" dxfId="2878" priority="986" stopIfTrue="1" operator="equal">
      <formula>"休講"</formula>
    </cfRule>
    <cfRule type="cellIs" dxfId="2877" priority="987" stopIfTrue="1" operator="equal">
      <formula>"追加"</formula>
    </cfRule>
    <cfRule type="cellIs" dxfId="2876" priority="988" stopIfTrue="1" operator="equal">
      <formula>"振替"</formula>
    </cfRule>
  </conditionalFormatting>
  <conditionalFormatting sqref="M25">
    <cfRule type="cellIs" dxfId="2875" priority="989" stopIfTrue="1" operator="equal">
      <formula>"未定"</formula>
    </cfRule>
  </conditionalFormatting>
  <conditionalFormatting sqref="L25">
    <cfRule type="cellIs" dxfId="2874" priority="990" stopIfTrue="1" operator="equal">
      <formula>"休講"</formula>
    </cfRule>
    <cfRule type="cellIs" dxfId="2873" priority="991" stopIfTrue="1" operator="equal">
      <formula>"追加"</formula>
    </cfRule>
    <cfRule type="cellIs" dxfId="2872" priority="992" stopIfTrue="1" operator="equal">
      <formula>"振替"</formula>
    </cfRule>
  </conditionalFormatting>
  <conditionalFormatting sqref="M25">
    <cfRule type="cellIs" dxfId="2871" priority="993" stopIfTrue="1" operator="equal">
      <formula>"未定"</formula>
    </cfRule>
  </conditionalFormatting>
  <conditionalFormatting sqref="S27 N27:O27">
    <cfRule type="cellIs" dxfId="2870" priority="985" stopIfTrue="1" operator="equal">
      <formula>"未定"</formula>
    </cfRule>
  </conditionalFormatting>
  <conditionalFormatting sqref="R27">
    <cfRule type="cellIs" dxfId="2869" priority="982" stopIfTrue="1" operator="equal">
      <formula>"休講"</formula>
    </cfRule>
    <cfRule type="cellIs" dxfId="2868" priority="983" stopIfTrue="1" operator="equal">
      <formula>"追加"</formula>
    </cfRule>
    <cfRule type="cellIs" dxfId="2867" priority="984" stopIfTrue="1" operator="equal">
      <formula>"振替"</formula>
    </cfRule>
  </conditionalFormatting>
  <conditionalFormatting sqref="AK39 AF39:AG39">
    <cfRule type="cellIs" dxfId="2866" priority="971" stopIfTrue="1" operator="equal">
      <formula>"未定"</formula>
    </cfRule>
  </conditionalFormatting>
  <conditionalFormatting sqref="AJ39">
    <cfRule type="cellIs" dxfId="2865" priority="968" stopIfTrue="1" operator="equal">
      <formula>"休講"</formula>
    </cfRule>
    <cfRule type="cellIs" dxfId="2864" priority="969" stopIfTrue="1" operator="equal">
      <formula>"追加"</formula>
    </cfRule>
    <cfRule type="cellIs" dxfId="2863" priority="970" stopIfTrue="1" operator="equal">
      <formula>"振替"</formula>
    </cfRule>
  </conditionalFormatting>
  <conditionalFormatting sqref="Z39:AA39">
    <cfRule type="cellIs" dxfId="2862" priority="963" stopIfTrue="1" operator="equal">
      <formula>"未定"</formula>
    </cfRule>
  </conditionalFormatting>
  <conditionalFormatting sqref="AE39">
    <cfRule type="cellIs" dxfId="2861" priority="967" stopIfTrue="1" operator="equal">
      <formula>"未定"</formula>
    </cfRule>
  </conditionalFormatting>
  <conditionalFormatting sqref="AD39">
    <cfRule type="cellIs" dxfId="2860" priority="964" stopIfTrue="1" operator="equal">
      <formula>"休講"</formula>
    </cfRule>
    <cfRule type="cellIs" dxfId="2859" priority="965" stopIfTrue="1" operator="equal">
      <formula>"追加"</formula>
    </cfRule>
    <cfRule type="cellIs" dxfId="2858" priority="966" stopIfTrue="1" operator="equal">
      <formula>"振替"</formula>
    </cfRule>
  </conditionalFormatting>
  <conditionalFormatting sqref="N40:O40 S40 AK40 AF40:AG40">
    <cfRule type="cellIs" dxfId="2857" priority="962" stopIfTrue="1" operator="equal">
      <formula>"未定"</formula>
    </cfRule>
  </conditionalFormatting>
  <conditionalFormatting sqref="R40 AJ40">
    <cfRule type="cellIs" dxfId="2856" priority="959" stopIfTrue="1" operator="equal">
      <formula>"休講"</formula>
    </cfRule>
    <cfRule type="cellIs" dxfId="2855" priority="960" stopIfTrue="1" operator="equal">
      <formula>"追加"</formula>
    </cfRule>
    <cfRule type="cellIs" dxfId="2854" priority="961" stopIfTrue="1" operator="equal">
      <formula>"振替"</formula>
    </cfRule>
  </conditionalFormatting>
  <conditionalFormatting sqref="AE40">
    <cfRule type="cellIs" dxfId="2853" priority="958" stopIfTrue="1" operator="equal">
      <formula>"未定"</formula>
    </cfRule>
  </conditionalFormatting>
  <conditionalFormatting sqref="AD40">
    <cfRule type="cellIs" dxfId="2852" priority="955" stopIfTrue="1" operator="equal">
      <formula>"休講"</formula>
    </cfRule>
    <cfRule type="cellIs" dxfId="2851" priority="956" stopIfTrue="1" operator="equal">
      <formula>"追加"</formula>
    </cfRule>
    <cfRule type="cellIs" dxfId="2850" priority="957" stopIfTrue="1" operator="equal">
      <formula>"振替"</formula>
    </cfRule>
  </conditionalFormatting>
  <conditionalFormatting sqref="N41:O41 S41 AK41 AF41:AG41">
    <cfRule type="cellIs" dxfId="2849" priority="954" stopIfTrue="1" operator="equal">
      <formula>"未定"</formula>
    </cfRule>
  </conditionalFormatting>
  <conditionalFormatting sqref="R41 AJ41">
    <cfRule type="cellIs" dxfId="2848" priority="951" stopIfTrue="1" operator="equal">
      <formula>"休講"</formula>
    </cfRule>
    <cfRule type="cellIs" dxfId="2847" priority="952" stopIfTrue="1" operator="equal">
      <formula>"追加"</formula>
    </cfRule>
    <cfRule type="cellIs" dxfId="2846" priority="953" stopIfTrue="1" operator="equal">
      <formula>"振替"</formula>
    </cfRule>
  </conditionalFormatting>
  <conditionalFormatting sqref="AE42">
    <cfRule type="cellIs" dxfId="2845" priority="936" stopIfTrue="1" operator="equal">
      <formula>"未定"</formula>
    </cfRule>
  </conditionalFormatting>
  <conditionalFormatting sqref="Z41:AA41">
    <cfRule type="cellIs" dxfId="2844" priority="941" stopIfTrue="1" operator="equal">
      <formula>"未定"</formula>
    </cfRule>
  </conditionalFormatting>
  <conditionalFormatting sqref="AE41">
    <cfRule type="cellIs" dxfId="2843" priority="950" stopIfTrue="1" operator="equal">
      <formula>"未定"</formula>
    </cfRule>
  </conditionalFormatting>
  <conditionalFormatting sqref="AD41">
    <cfRule type="cellIs" dxfId="2842" priority="947" stopIfTrue="1" operator="equal">
      <formula>"休講"</formula>
    </cfRule>
    <cfRule type="cellIs" dxfId="2841" priority="948" stopIfTrue="1" operator="equal">
      <formula>"追加"</formula>
    </cfRule>
    <cfRule type="cellIs" dxfId="2840" priority="949" stopIfTrue="1" operator="equal">
      <formula>"振替"</formula>
    </cfRule>
  </conditionalFormatting>
  <conditionalFormatting sqref="N42:O42 S42 AK42 AF42:AG42">
    <cfRule type="cellIs" dxfId="2839" priority="940" stopIfTrue="1" operator="equal">
      <formula>"未定"</formula>
    </cfRule>
  </conditionalFormatting>
  <conditionalFormatting sqref="R42 AJ42">
    <cfRule type="cellIs" dxfId="2838" priority="937" stopIfTrue="1" operator="equal">
      <formula>"休講"</formula>
    </cfRule>
    <cfRule type="cellIs" dxfId="2837" priority="938" stopIfTrue="1" operator="equal">
      <formula>"追加"</formula>
    </cfRule>
    <cfRule type="cellIs" dxfId="2836" priority="939" stopIfTrue="1" operator="equal">
      <formula>"振替"</formula>
    </cfRule>
  </conditionalFormatting>
  <conditionalFormatting sqref="T42:U42">
    <cfRule type="cellIs" dxfId="2835" priority="928" stopIfTrue="1" operator="equal">
      <formula>"未定"</formula>
    </cfRule>
  </conditionalFormatting>
  <conditionalFormatting sqref="Z42:AA42">
    <cfRule type="cellIs" dxfId="2834" priority="927" stopIfTrue="1" operator="equal">
      <formula>"未定"</formula>
    </cfRule>
  </conditionalFormatting>
  <conditionalFormatting sqref="Y42">
    <cfRule type="cellIs" dxfId="2833" priority="929" stopIfTrue="1" operator="equal">
      <formula>"未定"</formula>
    </cfRule>
  </conditionalFormatting>
  <conditionalFormatting sqref="AD42">
    <cfRule type="cellIs" dxfId="2832" priority="933" stopIfTrue="1" operator="equal">
      <formula>"休講"</formula>
    </cfRule>
    <cfRule type="cellIs" dxfId="2831" priority="934" stopIfTrue="1" operator="equal">
      <formula>"追加"</formula>
    </cfRule>
    <cfRule type="cellIs" dxfId="2830" priority="935" stopIfTrue="1" operator="equal">
      <formula>"振替"</formula>
    </cfRule>
  </conditionalFormatting>
  <conditionalFormatting sqref="X42">
    <cfRule type="cellIs" dxfId="2829" priority="930" stopIfTrue="1" operator="equal">
      <formula>"休講"</formula>
    </cfRule>
    <cfRule type="cellIs" dxfId="2828" priority="931" stopIfTrue="1" operator="equal">
      <formula>"追加"</formula>
    </cfRule>
    <cfRule type="cellIs" dxfId="2827" priority="932" stopIfTrue="1" operator="equal">
      <formula>"振替"</formula>
    </cfRule>
  </conditionalFormatting>
  <conditionalFormatting sqref="AD35">
    <cfRule type="cellIs" dxfId="2826" priority="923" stopIfTrue="1" operator="equal">
      <formula>"休講"</formula>
    </cfRule>
    <cfRule type="cellIs" dxfId="2825" priority="924" stopIfTrue="1" operator="equal">
      <formula>"追加"</formula>
    </cfRule>
    <cfRule type="cellIs" dxfId="2824" priority="925" stopIfTrue="1" operator="equal">
      <formula>"振替"</formula>
    </cfRule>
  </conditionalFormatting>
  <conditionalFormatting sqref="AE35">
    <cfRule type="cellIs" dxfId="2823" priority="926" stopIfTrue="1" operator="equal">
      <formula>"未定"</formula>
    </cfRule>
  </conditionalFormatting>
  <conditionalFormatting sqref="L39">
    <cfRule type="cellIs" dxfId="2822" priority="915" stopIfTrue="1" operator="equal">
      <formula>"休講"</formula>
    </cfRule>
    <cfRule type="cellIs" dxfId="2821" priority="916" stopIfTrue="1" operator="equal">
      <formula>"追加"</formula>
    </cfRule>
    <cfRule type="cellIs" dxfId="2820" priority="917" stopIfTrue="1" operator="equal">
      <formula>"振替"</formula>
    </cfRule>
  </conditionalFormatting>
  <conditionalFormatting sqref="AF60:AG60">
    <cfRule type="cellIs" dxfId="2819" priority="831" stopIfTrue="1" operator="equal">
      <formula>"未定"</formula>
    </cfRule>
  </conditionalFormatting>
  <conditionalFormatting sqref="AK49 AF49:AG49">
    <cfRule type="cellIs" dxfId="2818" priority="900" stopIfTrue="1" operator="equal">
      <formula>"未定"</formula>
    </cfRule>
  </conditionalFormatting>
  <conditionalFormatting sqref="AK48 AF48:AG48">
    <cfRule type="cellIs" dxfId="2817" priority="904" stopIfTrue="1" operator="equal">
      <formula>"未定"</formula>
    </cfRule>
  </conditionalFormatting>
  <conditionalFormatting sqref="AJ48">
    <cfRule type="cellIs" dxfId="2816" priority="901" stopIfTrue="1" operator="equal">
      <formula>"休講"</formula>
    </cfRule>
    <cfRule type="cellIs" dxfId="2815" priority="902" stopIfTrue="1" operator="equal">
      <formula>"追加"</formula>
    </cfRule>
    <cfRule type="cellIs" dxfId="2814" priority="903" stopIfTrue="1" operator="equal">
      <formula>"振替"</formula>
    </cfRule>
  </conditionalFormatting>
  <conditionalFormatting sqref="AJ49">
    <cfRule type="cellIs" dxfId="2813" priority="897" stopIfTrue="1" operator="equal">
      <formula>"休講"</formula>
    </cfRule>
    <cfRule type="cellIs" dxfId="2812" priority="898" stopIfTrue="1" operator="equal">
      <formula>"追加"</formula>
    </cfRule>
    <cfRule type="cellIs" dxfId="2811" priority="899" stopIfTrue="1" operator="equal">
      <formula>"振替"</formula>
    </cfRule>
  </conditionalFormatting>
  <conditionalFormatting sqref="AK50 AF50:AG50">
    <cfRule type="cellIs" dxfId="2810" priority="892" stopIfTrue="1" operator="equal">
      <formula>"未定"</formula>
    </cfRule>
  </conditionalFormatting>
  <conditionalFormatting sqref="AJ50">
    <cfRule type="cellIs" dxfId="2809" priority="889" stopIfTrue="1" operator="equal">
      <formula>"休講"</formula>
    </cfRule>
    <cfRule type="cellIs" dxfId="2808" priority="890" stopIfTrue="1" operator="equal">
      <formula>"追加"</formula>
    </cfRule>
    <cfRule type="cellIs" dxfId="2807" priority="891" stopIfTrue="1" operator="equal">
      <formula>"振替"</formula>
    </cfRule>
  </conditionalFormatting>
  <conditionalFormatting sqref="R50">
    <cfRule type="cellIs" dxfId="2806" priority="885" stopIfTrue="1" operator="equal">
      <formula>"休講"</formula>
    </cfRule>
    <cfRule type="cellIs" dxfId="2805" priority="886" stopIfTrue="1" operator="equal">
      <formula>"追加"</formula>
    </cfRule>
    <cfRule type="cellIs" dxfId="2804" priority="887" stopIfTrue="1" operator="equal">
      <formula>"振替"</formula>
    </cfRule>
  </conditionalFormatting>
  <conditionalFormatting sqref="N50:O50 S50">
    <cfRule type="cellIs" dxfId="2803" priority="888" stopIfTrue="1" operator="equal">
      <formula>"未定"</formula>
    </cfRule>
  </conditionalFormatting>
  <conditionalFormatting sqref="AK51 AF51:AG51">
    <cfRule type="cellIs" dxfId="2802" priority="884" stopIfTrue="1" operator="equal">
      <formula>"未定"</formula>
    </cfRule>
  </conditionalFormatting>
  <conditionalFormatting sqref="AJ51">
    <cfRule type="cellIs" dxfId="2801" priority="881" stopIfTrue="1" operator="equal">
      <formula>"休講"</formula>
    </cfRule>
    <cfRule type="cellIs" dxfId="2800" priority="882" stopIfTrue="1" operator="equal">
      <formula>"追加"</formula>
    </cfRule>
    <cfRule type="cellIs" dxfId="2799" priority="883" stopIfTrue="1" operator="equal">
      <formula>"振替"</formula>
    </cfRule>
  </conditionalFormatting>
  <conditionalFormatting sqref="R51">
    <cfRule type="cellIs" dxfId="2798" priority="877" stopIfTrue="1" operator="equal">
      <formula>"休講"</formula>
    </cfRule>
    <cfRule type="cellIs" dxfId="2797" priority="878" stopIfTrue="1" operator="equal">
      <formula>"追加"</formula>
    </cfRule>
    <cfRule type="cellIs" dxfId="2796" priority="879" stopIfTrue="1" operator="equal">
      <formula>"振替"</formula>
    </cfRule>
  </conditionalFormatting>
  <conditionalFormatting sqref="N51:O51 S51">
    <cfRule type="cellIs" dxfId="2795" priority="880" stopIfTrue="1" operator="equal">
      <formula>"未定"</formula>
    </cfRule>
  </conditionalFormatting>
  <conditionalFormatting sqref="AK52 AF52:AG52">
    <cfRule type="cellIs" dxfId="2794" priority="876" stopIfTrue="1" operator="equal">
      <formula>"未定"</formula>
    </cfRule>
  </conditionalFormatting>
  <conditionalFormatting sqref="AJ52">
    <cfRule type="cellIs" dxfId="2793" priority="873" stopIfTrue="1" operator="equal">
      <formula>"休講"</formula>
    </cfRule>
    <cfRule type="cellIs" dxfId="2792" priority="874" stopIfTrue="1" operator="equal">
      <formula>"追加"</formula>
    </cfRule>
    <cfRule type="cellIs" dxfId="2791" priority="875" stopIfTrue="1" operator="equal">
      <formula>"振替"</formula>
    </cfRule>
  </conditionalFormatting>
  <conditionalFormatting sqref="R52">
    <cfRule type="cellIs" dxfId="2790" priority="869" stopIfTrue="1" operator="equal">
      <formula>"休講"</formula>
    </cfRule>
    <cfRule type="cellIs" dxfId="2789" priority="870" stopIfTrue="1" operator="equal">
      <formula>"追加"</formula>
    </cfRule>
    <cfRule type="cellIs" dxfId="2788" priority="871" stopIfTrue="1" operator="equal">
      <formula>"振替"</formula>
    </cfRule>
  </conditionalFormatting>
  <conditionalFormatting sqref="N52:O52 S52">
    <cfRule type="cellIs" dxfId="2787" priority="872" stopIfTrue="1" operator="equal">
      <formula>"未定"</formula>
    </cfRule>
  </conditionalFormatting>
  <conditionalFormatting sqref="S45">
    <cfRule type="cellIs" dxfId="2786" priority="864" stopIfTrue="1" operator="equal">
      <formula>"未定"</formula>
    </cfRule>
  </conditionalFormatting>
  <conditionalFormatting sqref="R45">
    <cfRule type="cellIs" dxfId="2785" priority="861" stopIfTrue="1" operator="equal">
      <formula>"休講"</formula>
    </cfRule>
    <cfRule type="cellIs" dxfId="2784" priority="862" stopIfTrue="1" operator="equal">
      <formula>"追加"</formula>
    </cfRule>
    <cfRule type="cellIs" dxfId="2783" priority="863" stopIfTrue="1" operator="equal">
      <formula>"振替"</formula>
    </cfRule>
  </conditionalFormatting>
  <conditionalFormatting sqref="AD48">
    <cfRule type="cellIs" dxfId="2782" priority="857" stopIfTrue="1" operator="equal">
      <formula>"休講"</formula>
    </cfRule>
    <cfRule type="cellIs" dxfId="2781" priority="858" stopIfTrue="1" operator="equal">
      <formula>"追加"</formula>
    </cfRule>
    <cfRule type="cellIs" dxfId="2780" priority="859" stopIfTrue="1" operator="equal">
      <formula>"振替"</formula>
    </cfRule>
  </conditionalFormatting>
  <conditionalFormatting sqref="AE48">
    <cfRule type="cellIs" dxfId="2779" priority="860" stopIfTrue="1" operator="equal">
      <formula>"未定"</formula>
    </cfRule>
  </conditionalFormatting>
  <conditionalFormatting sqref="AD48">
    <cfRule type="cellIs" dxfId="2778" priority="853" stopIfTrue="1" operator="equal">
      <formula>"休講"</formula>
    </cfRule>
    <cfRule type="cellIs" dxfId="2777" priority="854" stopIfTrue="1" operator="equal">
      <formula>"追加"</formula>
    </cfRule>
    <cfRule type="cellIs" dxfId="2776" priority="855" stopIfTrue="1" operator="equal">
      <formula>"振替"</formula>
    </cfRule>
  </conditionalFormatting>
  <conditionalFormatting sqref="AE48">
    <cfRule type="cellIs" dxfId="2775" priority="856" stopIfTrue="1" operator="equal">
      <formula>"未定"</formula>
    </cfRule>
  </conditionalFormatting>
  <conditionalFormatting sqref="M48:M52">
    <cfRule type="cellIs" dxfId="2774" priority="852" stopIfTrue="1" operator="equal">
      <formula>"未定"</formula>
    </cfRule>
  </conditionalFormatting>
  <conditionalFormatting sqref="L48 L50:L52">
    <cfRule type="cellIs" dxfId="2773" priority="849" stopIfTrue="1" operator="equal">
      <formula>"休講"</formula>
    </cfRule>
    <cfRule type="cellIs" dxfId="2772" priority="850" stopIfTrue="1" operator="equal">
      <formula>"追加"</formula>
    </cfRule>
    <cfRule type="cellIs" dxfId="2771" priority="851" stopIfTrue="1" operator="equal">
      <formula>"振替"</formula>
    </cfRule>
  </conditionalFormatting>
  <conditionalFormatting sqref="L50">
    <cfRule type="cellIs" dxfId="2770" priority="846" stopIfTrue="1" operator="equal">
      <formula>"休講"</formula>
    </cfRule>
    <cfRule type="cellIs" dxfId="2769" priority="847" stopIfTrue="1" operator="equal">
      <formula>"追加"</formula>
    </cfRule>
    <cfRule type="cellIs" dxfId="2768" priority="848" stopIfTrue="1" operator="equal">
      <formula>"振替"</formula>
    </cfRule>
  </conditionalFormatting>
  <conditionalFormatting sqref="AK58">
    <cfRule type="cellIs" dxfId="2767" priority="845" stopIfTrue="1" operator="equal">
      <formula>"未定"</formula>
    </cfRule>
  </conditionalFormatting>
  <conditionalFormatting sqref="AF58:AG58">
    <cfRule type="cellIs" dxfId="2766" priority="841" stopIfTrue="1" operator="equal">
      <formula>"未定"</formula>
    </cfRule>
  </conditionalFormatting>
  <conditionalFormatting sqref="AJ58">
    <cfRule type="cellIs" dxfId="2765" priority="842" stopIfTrue="1" operator="equal">
      <formula>"休講"</formula>
    </cfRule>
    <cfRule type="cellIs" dxfId="2764" priority="843" stopIfTrue="1" operator="equal">
      <formula>"追加"</formula>
    </cfRule>
    <cfRule type="cellIs" dxfId="2763" priority="844" stopIfTrue="1" operator="equal">
      <formula>"振替"</formula>
    </cfRule>
  </conditionalFormatting>
  <conditionalFormatting sqref="AK59">
    <cfRule type="cellIs" dxfId="2762" priority="840" stopIfTrue="1" operator="equal">
      <formula>"未定"</formula>
    </cfRule>
  </conditionalFormatting>
  <conditionalFormatting sqref="AF59:AG59">
    <cfRule type="cellIs" dxfId="2761" priority="836" stopIfTrue="1" operator="equal">
      <formula>"未定"</formula>
    </cfRule>
  </conditionalFormatting>
  <conditionalFormatting sqref="AJ59">
    <cfRule type="cellIs" dxfId="2760" priority="837" stopIfTrue="1" operator="equal">
      <formula>"休講"</formula>
    </cfRule>
    <cfRule type="cellIs" dxfId="2759" priority="838" stopIfTrue="1" operator="equal">
      <formula>"追加"</formula>
    </cfRule>
    <cfRule type="cellIs" dxfId="2758" priority="839" stopIfTrue="1" operator="equal">
      <formula>"振替"</formula>
    </cfRule>
  </conditionalFormatting>
  <conditionalFormatting sqref="AK60">
    <cfRule type="cellIs" dxfId="2757" priority="835" stopIfTrue="1" operator="equal">
      <formula>"未定"</formula>
    </cfRule>
  </conditionalFormatting>
  <conditionalFormatting sqref="AJ60">
    <cfRule type="cellIs" dxfId="2756" priority="832" stopIfTrue="1" operator="equal">
      <formula>"休講"</formula>
    </cfRule>
    <cfRule type="cellIs" dxfId="2755" priority="833" stopIfTrue="1" operator="equal">
      <formula>"追加"</formula>
    </cfRule>
    <cfRule type="cellIs" dxfId="2754" priority="834" stopIfTrue="1" operator="equal">
      <formula>"振替"</formula>
    </cfRule>
  </conditionalFormatting>
  <conditionalFormatting sqref="AK61">
    <cfRule type="cellIs" dxfId="2753" priority="821" stopIfTrue="1" operator="equal">
      <formula>"未定"</formula>
    </cfRule>
  </conditionalFormatting>
  <conditionalFormatting sqref="AF61:AG61">
    <cfRule type="cellIs" dxfId="2752" priority="817" stopIfTrue="1" operator="equal">
      <formula>"未定"</formula>
    </cfRule>
  </conditionalFormatting>
  <conditionalFormatting sqref="AJ61">
    <cfRule type="cellIs" dxfId="2751" priority="818" stopIfTrue="1" operator="equal">
      <formula>"休講"</formula>
    </cfRule>
    <cfRule type="cellIs" dxfId="2750" priority="819" stopIfTrue="1" operator="equal">
      <formula>"追加"</formula>
    </cfRule>
    <cfRule type="cellIs" dxfId="2749" priority="820" stopIfTrue="1" operator="equal">
      <formula>"振替"</formula>
    </cfRule>
  </conditionalFormatting>
  <conditionalFormatting sqref="S61">
    <cfRule type="cellIs" dxfId="2748" priority="816" stopIfTrue="1" operator="equal">
      <formula>"未定"</formula>
    </cfRule>
  </conditionalFormatting>
  <conditionalFormatting sqref="R61">
    <cfRule type="cellIs" dxfId="2747" priority="813" stopIfTrue="1" operator="equal">
      <formula>"休講"</formula>
    </cfRule>
    <cfRule type="cellIs" dxfId="2746" priority="814" stopIfTrue="1" operator="equal">
      <formula>"追加"</formula>
    </cfRule>
    <cfRule type="cellIs" dxfId="2745" priority="815" stopIfTrue="1" operator="equal">
      <formula>"振替"</formula>
    </cfRule>
  </conditionalFormatting>
  <conditionalFormatting sqref="N61:O61">
    <cfRule type="cellIs" dxfId="2744" priority="812" stopIfTrue="1" operator="equal">
      <formula>"未定"</formula>
    </cfRule>
  </conditionalFormatting>
  <conditionalFormatting sqref="T61:U61">
    <cfRule type="cellIs" dxfId="2743" priority="807" stopIfTrue="1" operator="equal">
      <formula>"未定"</formula>
    </cfRule>
  </conditionalFormatting>
  <conditionalFormatting sqref="AK62">
    <cfRule type="cellIs" dxfId="2742" priority="806" stopIfTrue="1" operator="equal">
      <formula>"未定"</formula>
    </cfRule>
  </conditionalFormatting>
  <conditionalFormatting sqref="Y61">
    <cfRule type="cellIs" dxfId="2741" priority="811" stopIfTrue="1" operator="equal">
      <formula>"未定"</formula>
    </cfRule>
  </conditionalFormatting>
  <conditionalFormatting sqref="X61">
    <cfRule type="cellIs" dxfId="2740" priority="808" stopIfTrue="1" operator="equal">
      <formula>"休講"</formula>
    </cfRule>
    <cfRule type="cellIs" dxfId="2739" priority="809" stopIfTrue="1" operator="equal">
      <formula>"追加"</formula>
    </cfRule>
    <cfRule type="cellIs" dxfId="2738" priority="810" stopIfTrue="1" operator="equal">
      <formula>"振替"</formula>
    </cfRule>
  </conditionalFormatting>
  <conditionalFormatting sqref="AF62:AG62">
    <cfRule type="cellIs" dxfId="2737" priority="802" stopIfTrue="1" operator="equal">
      <formula>"未定"</formula>
    </cfRule>
  </conditionalFormatting>
  <conditionalFormatting sqref="AJ62">
    <cfRule type="cellIs" dxfId="2736" priority="803" stopIfTrue="1" operator="equal">
      <formula>"休講"</formula>
    </cfRule>
    <cfRule type="cellIs" dxfId="2735" priority="804" stopIfTrue="1" operator="equal">
      <formula>"追加"</formula>
    </cfRule>
    <cfRule type="cellIs" dxfId="2734" priority="805" stopIfTrue="1" operator="equal">
      <formula>"振替"</formula>
    </cfRule>
  </conditionalFormatting>
  <conditionalFormatting sqref="T62:U62">
    <cfRule type="cellIs" dxfId="2733" priority="797" stopIfTrue="1" operator="equal">
      <formula>"未定"</formula>
    </cfRule>
  </conditionalFormatting>
  <conditionalFormatting sqref="Z62:AA62">
    <cfRule type="cellIs" dxfId="2732" priority="796" stopIfTrue="1" operator="equal">
      <formula>"未定"</formula>
    </cfRule>
  </conditionalFormatting>
  <conditionalFormatting sqref="AE62 Y62">
    <cfRule type="cellIs" dxfId="2731" priority="801" stopIfTrue="1" operator="equal">
      <formula>"未定"</formula>
    </cfRule>
  </conditionalFormatting>
  <conditionalFormatting sqref="AD62 X62">
    <cfRule type="cellIs" dxfId="2730" priority="798" stopIfTrue="1" operator="equal">
      <formula>"休講"</formula>
    </cfRule>
    <cfRule type="cellIs" dxfId="2729" priority="799" stopIfTrue="1" operator="equal">
      <formula>"追加"</formula>
    </cfRule>
    <cfRule type="cellIs" dxfId="2728" priority="800" stopIfTrue="1" operator="equal">
      <formula>"振替"</formula>
    </cfRule>
  </conditionalFormatting>
  <conditionalFormatting sqref="X56">
    <cfRule type="cellIs" dxfId="2727" priority="775" stopIfTrue="1" operator="equal">
      <formula>"休講"</formula>
    </cfRule>
    <cfRule type="cellIs" dxfId="2726" priority="776" stopIfTrue="1" operator="equal">
      <formula>"追加"</formula>
    </cfRule>
    <cfRule type="cellIs" dxfId="2725" priority="777" stopIfTrue="1" operator="equal">
      <formula>"振替"</formula>
    </cfRule>
  </conditionalFormatting>
  <conditionalFormatting sqref="AE57">
    <cfRule type="cellIs" dxfId="2724" priority="787" stopIfTrue="1" operator="equal">
      <formula>"未定"</formula>
    </cfRule>
  </conditionalFormatting>
  <conditionalFormatting sqref="AD57">
    <cfRule type="cellIs" dxfId="2723" priority="784" stopIfTrue="1" operator="equal">
      <formula>"休講"</formula>
    </cfRule>
    <cfRule type="cellIs" dxfId="2722" priority="785" stopIfTrue="1" operator="equal">
      <formula>"追加"</formula>
    </cfRule>
    <cfRule type="cellIs" dxfId="2721" priority="786" stopIfTrue="1" operator="equal">
      <formula>"振替"</formula>
    </cfRule>
  </conditionalFormatting>
  <conditionalFormatting sqref="AD56">
    <cfRule type="cellIs" dxfId="2720" priority="779" stopIfTrue="1" operator="equal">
      <formula>"未定"</formula>
    </cfRule>
  </conditionalFormatting>
  <conditionalFormatting sqref="Y56">
    <cfRule type="cellIs" dxfId="2719" priority="778" stopIfTrue="1" operator="equal">
      <formula>"未定"</formula>
    </cfRule>
  </conditionalFormatting>
  <conditionalFormatting sqref="T56:U56">
    <cfRule type="cellIs" dxfId="2718" priority="773" stopIfTrue="1" operator="equal">
      <formula>"未定"</formula>
    </cfRule>
  </conditionalFormatting>
  <conditionalFormatting sqref="AE55">
    <cfRule type="cellIs" dxfId="2717" priority="792" stopIfTrue="1" operator="equal">
      <formula>"未定"</formula>
    </cfRule>
  </conditionalFormatting>
  <conditionalFormatting sqref="AD55">
    <cfRule type="cellIs" dxfId="2716" priority="793" stopIfTrue="1" operator="equal">
      <formula>"休講"</formula>
    </cfRule>
    <cfRule type="cellIs" dxfId="2715" priority="794" stopIfTrue="1" operator="equal">
      <formula>"追加"</formula>
    </cfRule>
    <cfRule type="cellIs" dxfId="2714" priority="795" stopIfTrue="1" operator="equal">
      <formula>"振替"</formula>
    </cfRule>
  </conditionalFormatting>
  <conditionalFormatting sqref="X55">
    <cfRule type="cellIs" dxfId="2713" priority="788" stopIfTrue="1" operator="equal">
      <formula>"休講"</formula>
    </cfRule>
    <cfRule type="cellIs" dxfId="2712" priority="789" stopIfTrue="1" operator="equal">
      <formula>"追加"</formula>
    </cfRule>
    <cfRule type="cellIs" dxfId="2711" priority="790" stopIfTrue="1" operator="equal">
      <formula>"振替"</formula>
    </cfRule>
  </conditionalFormatting>
  <conditionalFormatting sqref="Y55">
    <cfRule type="cellIs" dxfId="2710" priority="791" stopIfTrue="1" operator="equal">
      <formula>"未定"</formula>
    </cfRule>
  </conditionalFormatting>
  <conditionalFormatting sqref="X57">
    <cfRule type="cellIs" dxfId="2709" priority="781" stopIfTrue="1" operator="equal">
      <formula>"休講"</formula>
    </cfRule>
    <cfRule type="cellIs" dxfId="2708" priority="782" stopIfTrue="1" operator="equal">
      <formula>"追加"</formula>
    </cfRule>
    <cfRule type="cellIs" dxfId="2707" priority="783" stopIfTrue="1" operator="equal">
      <formula>"振替"</formula>
    </cfRule>
  </conditionalFormatting>
  <conditionalFormatting sqref="Y57">
    <cfRule type="cellIs" dxfId="2706" priority="780" stopIfTrue="1" operator="equal">
      <formula>"未定"</formula>
    </cfRule>
  </conditionalFormatting>
  <conditionalFormatting sqref="AE58">
    <cfRule type="cellIs" dxfId="2705" priority="769" stopIfTrue="1" operator="equal">
      <formula>"未定"</formula>
    </cfRule>
  </conditionalFormatting>
  <conditionalFormatting sqref="M58">
    <cfRule type="cellIs" dxfId="2704" priority="768" stopIfTrue="1" operator="equal">
      <formula>"未定"</formula>
    </cfRule>
  </conditionalFormatting>
  <conditionalFormatting sqref="I58">
    <cfRule type="cellIs" dxfId="2703" priority="764" stopIfTrue="1" operator="equal">
      <formula>"未定"</formula>
    </cfRule>
  </conditionalFormatting>
  <conditionalFormatting sqref="AD58">
    <cfRule type="cellIs" dxfId="2702" priority="770" stopIfTrue="1" operator="equal">
      <formula>"休講"</formula>
    </cfRule>
    <cfRule type="cellIs" dxfId="2701" priority="771" stopIfTrue="1" operator="equal">
      <formula>"追加"</formula>
    </cfRule>
    <cfRule type="cellIs" dxfId="2700" priority="772" stopIfTrue="1" operator="equal">
      <formula>"振替"</formula>
    </cfRule>
  </conditionalFormatting>
  <conditionalFormatting sqref="L58">
    <cfRule type="cellIs" dxfId="2699" priority="765" stopIfTrue="1" operator="equal">
      <formula>"休講"</formula>
    </cfRule>
    <cfRule type="cellIs" dxfId="2698" priority="766" stopIfTrue="1" operator="equal">
      <formula>"追加"</formula>
    </cfRule>
    <cfRule type="cellIs" dxfId="2697" priority="767" stopIfTrue="1" operator="equal">
      <formula>"振替"</formula>
    </cfRule>
  </conditionalFormatting>
  <conditionalFormatting sqref="X58">
    <cfRule type="cellIs" dxfId="2696" priority="760" stopIfTrue="1" operator="equal">
      <formula>"休講"</formula>
    </cfRule>
    <cfRule type="cellIs" dxfId="2695" priority="761" stopIfTrue="1" operator="equal">
      <formula>"追加"</formula>
    </cfRule>
    <cfRule type="cellIs" dxfId="2694" priority="762" stopIfTrue="1" operator="equal">
      <formula>"振替"</formula>
    </cfRule>
  </conditionalFormatting>
  <conditionalFormatting sqref="Y58">
    <cfRule type="cellIs" dxfId="2693" priority="763" stopIfTrue="1" operator="equal">
      <formula>"未定"</formula>
    </cfRule>
  </conditionalFormatting>
  <conditionalFormatting sqref="Y58">
    <cfRule type="cellIs" dxfId="2692" priority="755" stopIfTrue="1" operator="equal">
      <formula>"未定"</formula>
    </cfRule>
  </conditionalFormatting>
  <conditionalFormatting sqref="AE58">
    <cfRule type="cellIs" dxfId="2691" priority="759" stopIfTrue="1" operator="equal">
      <formula>"未定"</formula>
    </cfRule>
  </conditionalFormatting>
  <conditionalFormatting sqref="AD58">
    <cfRule type="cellIs" dxfId="2690" priority="756" stopIfTrue="1" operator="equal">
      <formula>"休講"</formula>
    </cfRule>
    <cfRule type="cellIs" dxfId="2689" priority="757" stopIfTrue="1" operator="equal">
      <formula>"追加"</formula>
    </cfRule>
    <cfRule type="cellIs" dxfId="2688" priority="758" stopIfTrue="1" operator="equal">
      <formula>"振替"</formula>
    </cfRule>
  </conditionalFormatting>
  <conditionalFormatting sqref="X58">
    <cfRule type="cellIs" dxfId="2687" priority="752" stopIfTrue="1" operator="equal">
      <formula>"休講"</formula>
    </cfRule>
    <cfRule type="cellIs" dxfId="2686" priority="753" stopIfTrue="1" operator="equal">
      <formula>"追加"</formula>
    </cfRule>
    <cfRule type="cellIs" dxfId="2685" priority="754" stopIfTrue="1" operator="equal">
      <formula>"振替"</formula>
    </cfRule>
  </conditionalFormatting>
  <conditionalFormatting sqref="AJ70">
    <cfRule type="cellIs" dxfId="2684" priority="734" stopIfTrue="1" operator="equal">
      <formula>"休講"</formula>
    </cfRule>
    <cfRule type="cellIs" dxfId="2683" priority="735" stopIfTrue="1" operator="equal">
      <formula>"追加"</formula>
    </cfRule>
    <cfRule type="cellIs" dxfId="2682" priority="736" stopIfTrue="1" operator="equal">
      <formula>"振替"</formula>
    </cfRule>
  </conditionalFormatting>
  <conditionalFormatting sqref="AK70">
    <cfRule type="cellIs" dxfId="2681" priority="737" stopIfTrue="1" operator="equal">
      <formula>"未定"</formula>
    </cfRule>
  </conditionalFormatting>
  <conditionalFormatting sqref="R68">
    <cfRule type="cellIs" dxfId="2680" priority="718" stopIfTrue="1" operator="equal">
      <formula>"休講"</formula>
    </cfRule>
    <cfRule type="cellIs" dxfId="2679" priority="719" stopIfTrue="1" operator="equal">
      <formula>"追加"</formula>
    </cfRule>
    <cfRule type="cellIs" dxfId="2678" priority="720" stopIfTrue="1" operator="equal">
      <formula>"振替"</formula>
    </cfRule>
  </conditionalFormatting>
  <conditionalFormatting sqref="S68">
    <cfRule type="cellIs" dxfId="2677" priority="721" stopIfTrue="1" operator="equal">
      <formula>"未定"</formula>
    </cfRule>
  </conditionalFormatting>
  <conditionalFormatting sqref="AK68">
    <cfRule type="cellIs" dxfId="2676" priority="717" stopIfTrue="1" operator="equal">
      <formula>"未定"</formula>
    </cfRule>
  </conditionalFormatting>
  <conditionalFormatting sqref="AJ66:AJ67 R66:R67 AD66:AD67 X66:X67 AD71:AD72 R69 AJ71:AJ73 X72:X73 R72:R73">
    <cfRule type="cellIs" dxfId="2675" priority="738" stopIfTrue="1" operator="equal">
      <formula>"休講"</formula>
    </cfRule>
    <cfRule type="cellIs" dxfId="2674" priority="739" stopIfTrue="1" operator="equal">
      <formula>"追加"</formula>
    </cfRule>
    <cfRule type="cellIs" dxfId="2673" priority="740" stopIfTrue="1" operator="equal">
      <formula>"振替"</formula>
    </cfRule>
  </conditionalFormatting>
  <conditionalFormatting sqref="AD70">
    <cfRule type="cellIs" dxfId="2672" priority="731" stopIfTrue="1" operator="equal">
      <formula>"休講"</formula>
    </cfRule>
    <cfRule type="cellIs" dxfId="2671" priority="732" stopIfTrue="1" operator="equal">
      <formula>"追加"</formula>
    </cfRule>
    <cfRule type="cellIs" dxfId="2670" priority="733" stopIfTrue="1" operator="equal">
      <formula>"振替"</formula>
    </cfRule>
  </conditionalFormatting>
  <conditionalFormatting sqref="AE70">
    <cfRule type="cellIs" dxfId="2669" priority="730" stopIfTrue="1" operator="equal">
      <formula>"未定"</formula>
    </cfRule>
  </conditionalFormatting>
  <conditionalFormatting sqref="Z70:AA70">
    <cfRule type="cellIs" dxfId="2668" priority="712" stopIfTrue="1" operator="equal">
      <formula>"未定"</formula>
    </cfRule>
  </conditionalFormatting>
  <conditionalFormatting sqref="AF66:AG67 AF71:AG73">
    <cfRule type="cellIs" dxfId="2667" priority="711" stopIfTrue="1" operator="equal">
      <formula>"未定"</formula>
    </cfRule>
  </conditionalFormatting>
  <conditionalFormatting sqref="AF70:AG70">
    <cfRule type="cellIs" dxfId="2666" priority="710" stopIfTrue="1" operator="equal">
      <formula>"未定"</formula>
    </cfRule>
  </conditionalFormatting>
  <conditionalFormatting sqref="AF69:AG69">
    <cfRule type="cellIs" dxfId="2665" priority="704" stopIfTrue="1" operator="equal">
      <formula>"未定"</formula>
    </cfRule>
  </conditionalFormatting>
  <conditionalFormatting sqref="S71">
    <cfRule type="cellIs" dxfId="2664" priority="703" stopIfTrue="1" operator="equal">
      <formula>"未定"</formula>
    </cfRule>
  </conditionalFormatting>
  <conditionalFormatting sqref="AJ69">
    <cfRule type="cellIs" dxfId="2663" priority="705" stopIfTrue="1" operator="equal">
      <formula>"休講"</formula>
    </cfRule>
    <cfRule type="cellIs" dxfId="2662" priority="706" stopIfTrue="1" operator="equal">
      <formula>"追加"</formula>
    </cfRule>
    <cfRule type="cellIs" dxfId="2661" priority="707" stopIfTrue="1" operator="equal">
      <formula>"振替"</formula>
    </cfRule>
  </conditionalFormatting>
  <conditionalFormatting sqref="X71">
    <cfRule type="cellIs" dxfId="2660" priority="693" stopIfTrue="1" operator="equal">
      <formula>"休講"</formula>
    </cfRule>
    <cfRule type="cellIs" dxfId="2659" priority="694" stopIfTrue="1" operator="equal">
      <formula>"追加"</formula>
    </cfRule>
    <cfRule type="cellIs" dxfId="2658" priority="695" stopIfTrue="1" operator="equal">
      <formula>"振替"</formula>
    </cfRule>
  </conditionalFormatting>
  <conditionalFormatting sqref="R71">
    <cfRule type="cellIs" dxfId="2657" priority="700" stopIfTrue="1" operator="equal">
      <formula>"休講"</formula>
    </cfRule>
    <cfRule type="cellIs" dxfId="2656" priority="701" stopIfTrue="1" operator="equal">
      <formula>"追加"</formula>
    </cfRule>
    <cfRule type="cellIs" dxfId="2655" priority="702" stopIfTrue="1" operator="equal">
      <formula>"振替"</formula>
    </cfRule>
  </conditionalFormatting>
  <conditionalFormatting sqref="S71">
    <cfRule type="cellIs" dxfId="2654" priority="699" stopIfTrue="1" operator="equal">
      <formula>"未定"</formula>
    </cfRule>
  </conditionalFormatting>
  <conditionalFormatting sqref="R71">
    <cfRule type="cellIs" dxfId="2653" priority="696" stopIfTrue="1" operator="equal">
      <formula>"休講"</formula>
    </cfRule>
    <cfRule type="cellIs" dxfId="2652" priority="697" stopIfTrue="1" operator="equal">
      <formula>"追加"</formula>
    </cfRule>
    <cfRule type="cellIs" dxfId="2651" priority="698" stopIfTrue="1" operator="equal">
      <formula>"振替"</formula>
    </cfRule>
  </conditionalFormatting>
  <conditionalFormatting sqref="Y71">
    <cfRule type="cellIs" dxfId="2650" priority="692" stopIfTrue="1" operator="equal">
      <formula>"未定"</formula>
    </cfRule>
  </conditionalFormatting>
  <conditionalFormatting sqref="AE68">
    <cfRule type="cellIs" dxfId="2649" priority="687" stopIfTrue="1" operator="equal">
      <formula>"未定"</formula>
    </cfRule>
  </conditionalFormatting>
  <conditionalFormatting sqref="M70:M73">
    <cfRule type="cellIs" dxfId="2648" priority="655" stopIfTrue="1" operator="equal">
      <formula>"未定"</formula>
    </cfRule>
  </conditionalFormatting>
  <conditionalFormatting sqref="L70:L73">
    <cfRule type="cellIs" dxfId="2647" priority="652" stopIfTrue="1" operator="equal">
      <formula>"休講"</formula>
    </cfRule>
    <cfRule type="cellIs" dxfId="2646" priority="653" stopIfTrue="1" operator="equal">
      <formula>"追加"</formula>
    </cfRule>
    <cfRule type="cellIs" dxfId="2645" priority="654" stopIfTrue="1" operator="equal">
      <formula>"振替"</formula>
    </cfRule>
  </conditionalFormatting>
  <conditionalFormatting sqref="L70">
    <cfRule type="cellIs" dxfId="2644" priority="649" stopIfTrue="1" operator="equal">
      <formula>"休講"</formula>
    </cfRule>
    <cfRule type="cellIs" dxfId="2643" priority="650" stopIfTrue="1" operator="equal">
      <formula>"追加"</formula>
    </cfRule>
    <cfRule type="cellIs" dxfId="2642" priority="651" stopIfTrue="1" operator="equal">
      <formula>"振替"</formula>
    </cfRule>
  </conditionalFormatting>
  <conditionalFormatting sqref="I69">
    <cfRule type="cellIs" dxfId="2641" priority="644" stopIfTrue="1" operator="equal">
      <formula>"未定"</formula>
    </cfRule>
  </conditionalFormatting>
  <conditionalFormatting sqref="L69">
    <cfRule type="cellIs" dxfId="2640" priority="645" stopIfTrue="1" operator="equal">
      <formula>"休講"</formula>
    </cfRule>
    <cfRule type="cellIs" dxfId="2639" priority="646" stopIfTrue="1" operator="equal">
      <formula>"追加"</formula>
    </cfRule>
    <cfRule type="cellIs" dxfId="2638" priority="647" stopIfTrue="1" operator="equal">
      <formula>"振替"</formula>
    </cfRule>
  </conditionalFormatting>
  <conditionalFormatting sqref="M69">
    <cfRule type="cellIs" dxfId="2637" priority="648" stopIfTrue="1" operator="equal">
      <formula>"未定"</formula>
    </cfRule>
  </conditionalFormatting>
  <conditionalFormatting sqref="Z16:AA16">
    <cfRule type="cellIs" dxfId="2636" priority="643" stopIfTrue="1" operator="equal">
      <formula>"未定"</formula>
    </cfRule>
  </conditionalFormatting>
  <conditionalFormatting sqref="Z20:AA20">
    <cfRule type="cellIs" dxfId="2635" priority="642" stopIfTrue="1" operator="equal">
      <formula>"未定"</formula>
    </cfRule>
  </conditionalFormatting>
  <conditionalFormatting sqref="R47">
    <cfRule type="cellIs" dxfId="2634" priority="638" stopIfTrue="1" operator="equal">
      <formula>"休講"</formula>
    </cfRule>
    <cfRule type="cellIs" dxfId="2633" priority="639" stopIfTrue="1" operator="equal">
      <formula>"追加"</formula>
    </cfRule>
    <cfRule type="cellIs" dxfId="2632" priority="640" stopIfTrue="1" operator="equal">
      <formula>"振替"</formula>
    </cfRule>
  </conditionalFormatting>
  <conditionalFormatting sqref="S47">
    <cfRule type="cellIs" dxfId="2631" priority="641" stopIfTrue="1" operator="equal">
      <formula>"未定"</formula>
    </cfRule>
  </conditionalFormatting>
  <conditionalFormatting sqref="AE69">
    <cfRule type="cellIs" dxfId="2630" priority="637" stopIfTrue="1" operator="equal">
      <formula>"未定"</formula>
    </cfRule>
  </conditionalFormatting>
  <conditionalFormatting sqref="Z69:AA69">
    <cfRule type="cellIs" dxfId="2629" priority="633" stopIfTrue="1" operator="equal">
      <formula>"未定"</formula>
    </cfRule>
  </conditionalFormatting>
  <conditionalFormatting sqref="AD69">
    <cfRule type="cellIs" dxfId="2628" priority="634" stopIfTrue="1" operator="equal">
      <formula>"休講"</formula>
    </cfRule>
    <cfRule type="cellIs" dxfId="2627" priority="635" stopIfTrue="1" operator="equal">
      <formula>"追加"</formula>
    </cfRule>
    <cfRule type="cellIs" dxfId="2626" priority="636" stopIfTrue="1" operator="equal">
      <formula>"振替"</formula>
    </cfRule>
  </conditionalFormatting>
  <conditionalFormatting sqref="X68">
    <cfRule type="cellIs" dxfId="2625" priority="629" stopIfTrue="1" operator="equal">
      <formula>"休講"</formula>
    </cfRule>
    <cfRule type="cellIs" dxfId="2624" priority="630" stopIfTrue="1" operator="equal">
      <formula>"追加"</formula>
    </cfRule>
    <cfRule type="cellIs" dxfId="2623" priority="631" stopIfTrue="1" operator="equal">
      <formula>"振替"</formula>
    </cfRule>
  </conditionalFormatting>
  <conditionalFormatting sqref="Y68">
    <cfRule type="cellIs" dxfId="2622" priority="632" stopIfTrue="1" operator="equal">
      <formula>"未定"</formula>
    </cfRule>
  </conditionalFormatting>
  <conditionalFormatting sqref="S37">
    <cfRule type="cellIs" dxfId="2621" priority="625" stopIfTrue="1" operator="equal">
      <formula>"未定"</formula>
    </cfRule>
  </conditionalFormatting>
  <conditionalFormatting sqref="T16:U16">
    <cfRule type="cellIs" dxfId="2620" priority="626" stopIfTrue="1" operator="equal">
      <formula>"未定"</formula>
    </cfRule>
  </conditionalFormatting>
  <conditionalFormatting sqref="T16:U16">
    <cfRule type="cellIs" dxfId="2619" priority="627" stopIfTrue="1" operator="equal">
      <formula>"未定"</formula>
    </cfRule>
  </conditionalFormatting>
  <conditionalFormatting sqref="S37">
    <cfRule type="cellIs" dxfId="2618" priority="621" stopIfTrue="1" operator="equal">
      <formula>"未定"</formula>
    </cfRule>
  </conditionalFormatting>
  <conditionalFormatting sqref="R37">
    <cfRule type="cellIs" dxfId="2617" priority="618" stopIfTrue="1" operator="equal">
      <formula>"休講"</formula>
    </cfRule>
    <cfRule type="cellIs" dxfId="2616" priority="619" stopIfTrue="1" operator="equal">
      <formula>"追加"</formula>
    </cfRule>
    <cfRule type="cellIs" dxfId="2615" priority="620" stopIfTrue="1" operator="equal">
      <formula>"振替"</formula>
    </cfRule>
  </conditionalFormatting>
  <conditionalFormatting sqref="R37">
    <cfRule type="cellIs" dxfId="2614" priority="622" stopIfTrue="1" operator="equal">
      <formula>"休講"</formula>
    </cfRule>
    <cfRule type="cellIs" dxfId="2613" priority="623" stopIfTrue="1" operator="equal">
      <formula>"追加"</formula>
    </cfRule>
    <cfRule type="cellIs" dxfId="2612" priority="624" stopIfTrue="1" operator="equal">
      <formula>"振替"</formula>
    </cfRule>
  </conditionalFormatting>
  <conditionalFormatting sqref="R37">
    <cfRule type="cellIs" dxfId="2611" priority="614" stopIfTrue="1" operator="equal">
      <formula>"休講"</formula>
    </cfRule>
    <cfRule type="cellIs" dxfId="2610" priority="615" stopIfTrue="1" operator="equal">
      <formula>"追加"</formula>
    </cfRule>
    <cfRule type="cellIs" dxfId="2609" priority="616" stopIfTrue="1" operator="equal">
      <formula>"振替"</formula>
    </cfRule>
  </conditionalFormatting>
  <conditionalFormatting sqref="S37">
    <cfRule type="cellIs" dxfId="2608" priority="617" stopIfTrue="1" operator="equal">
      <formula>"未定"</formula>
    </cfRule>
  </conditionalFormatting>
  <conditionalFormatting sqref="R37">
    <cfRule type="cellIs" dxfId="2607" priority="610" stopIfTrue="1" operator="equal">
      <formula>"休講"</formula>
    </cfRule>
    <cfRule type="cellIs" dxfId="2606" priority="611" stopIfTrue="1" operator="equal">
      <formula>"追加"</formula>
    </cfRule>
    <cfRule type="cellIs" dxfId="2605" priority="612" stopIfTrue="1" operator="equal">
      <formula>"振替"</formula>
    </cfRule>
  </conditionalFormatting>
  <conditionalFormatting sqref="S37">
    <cfRule type="cellIs" dxfId="2604" priority="613" stopIfTrue="1" operator="equal">
      <formula>"未定"</formula>
    </cfRule>
  </conditionalFormatting>
  <conditionalFormatting sqref="N37:O37">
    <cfRule type="cellIs" dxfId="2603" priority="609" stopIfTrue="1" operator="equal">
      <formula>"未定"</formula>
    </cfRule>
  </conditionalFormatting>
  <conditionalFormatting sqref="Z68:AA68">
    <cfRule type="cellIs" dxfId="2602" priority="608" stopIfTrue="1" operator="equal">
      <formula>"未定"</formula>
    </cfRule>
  </conditionalFormatting>
  <conditionalFormatting sqref="T19:U19">
    <cfRule type="cellIs" dxfId="2601" priority="606" stopIfTrue="1" operator="equal">
      <formula>"未定"</formula>
    </cfRule>
  </conditionalFormatting>
  <conditionalFormatting sqref="T19:U19">
    <cfRule type="cellIs" dxfId="2600" priority="607" stopIfTrue="1" operator="equal">
      <formula>"未定"</formula>
    </cfRule>
  </conditionalFormatting>
  <conditionalFormatting sqref="Z37:AA37">
    <cfRule type="cellIs" dxfId="2599" priority="601" stopIfTrue="1" operator="equal">
      <formula>"未定"</formula>
    </cfRule>
  </conditionalFormatting>
  <conditionalFormatting sqref="AD37">
    <cfRule type="cellIs" dxfId="2598" priority="602" stopIfTrue="1" operator="equal">
      <formula>"休講"</formula>
    </cfRule>
    <cfRule type="cellIs" dxfId="2597" priority="603" stopIfTrue="1" operator="equal">
      <formula>"追加"</formula>
    </cfRule>
    <cfRule type="cellIs" dxfId="2596" priority="604" stopIfTrue="1" operator="equal">
      <formula>"振替"</formula>
    </cfRule>
  </conditionalFormatting>
  <conditionalFormatting sqref="AE37">
    <cfRule type="cellIs" dxfId="2595" priority="605" stopIfTrue="1" operator="equal">
      <formula>"未定"</formula>
    </cfRule>
  </conditionalFormatting>
  <conditionalFormatting sqref="T69">
    <cfRule type="cellIs" dxfId="2594" priority="600" stopIfTrue="1" operator="equal">
      <formula>"未定"</formula>
    </cfRule>
  </conditionalFormatting>
  <conditionalFormatting sqref="Y69">
    <cfRule type="cellIs" dxfId="2593" priority="599" stopIfTrue="1" operator="equal">
      <formula>"未定"</formula>
    </cfRule>
  </conditionalFormatting>
  <conditionalFormatting sqref="X69">
    <cfRule type="cellIs" dxfId="2592" priority="596" stopIfTrue="1" operator="equal">
      <formula>"休講"</formula>
    </cfRule>
    <cfRule type="cellIs" dxfId="2591" priority="597" stopIfTrue="1" operator="equal">
      <formula>"追加"</formula>
    </cfRule>
    <cfRule type="cellIs" dxfId="2590" priority="598" stopIfTrue="1" operator="equal">
      <formula>"振替"</formula>
    </cfRule>
  </conditionalFormatting>
  <conditionalFormatting sqref="L49">
    <cfRule type="cellIs" dxfId="2589" priority="593" stopIfTrue="1" operator="equal">
      <formula>"休講"</formula>
    </cfRule>
    <cfRule type="cellIs" dxfId="2588" priority="594" stopIfTrue="1" operator="equal">
      <formula>"追加"</formula>
    </cfRule>
    <cfRule type="cellIs" dxfId="2587" priority="595" stopIfTrue="1" operator="equal">
      <formula>"振替"</formula>
    </cfRule>
  </conditionalFormatting>
  <conditionalFormatting sqref="U69">
    <cfRule type="cellIs" dxfId="2586" priority="592" stopIfTrue="1" operator="equal">
      <formula>"未定"</formula>
    </cfRule>
  </conditionalFormatting>
  <conditionalFormatting sqref="Z15:AA15">
    <cfRule type="cellIs" dxfId="2585" priority="591" stopIfTrue="1" operator="equal">
      <formula>"未定"</formula>
    </cfRule>
  </conditionalFormatting>
  <conditionalFormatting sqref="X15">
    <cfRule type="cellIs" dxfId="2584" priority="587" stopIfTrue="1" operator="equal">
      <formula>"休講"</formula>
    </cfRule>
    <cfRule type="cellIs" dxfId="2583" priority="588" stopIfTrue="1" operator="equal">
      <formula>"追加"</formula>
    </cfRule>
    <cfRule type="cellIs" dxfId="2582" priority="589" stopIfTrue="1" operator="equal">
      <formula>"振替"</formula>
    </cfRule>
  </conditionalFormatting>
  <conditionalFormatting sqref="Y15">
    <cfRule type="cellIs" dxfId="2581" priority="590" stopIfTrue="1" operator="equal">
      <formula>"未定"</formula>
    </cfRule>
  </conditionalFormatting>
  <conditionalFormatting sqref="T15:U15">
    <cfRule type="cellIs" dxfId="2580" priority="585" stopIfTrue="1" operator="equal">
      <formula>"未定"</formula>
    </cfRule>
  </conditionalFormatting>
  <conditionalFormatting sqref="T15:U15">
    <cfRule type="cellIs" dxfId="2579" priority="586" stopIfTrue="1" operator="equal">
      <formula>"未定"</formula>
    </cfRule>
  </conditionalFormatting>
  <conditionalFormatting sqref="R62">
    <cfRule type="cellIs" dxfId="2578" priority="580" stopIfTrue="1" operator="equal">
      <formula>"休講"</formula>
    </cfRule>
    <cfRule type="cellIs" dxfId="2577" priority="581" stopIfTrue="1" operator="equal">
      <formula>"追加"</formula>
    </cfRule>
    <cfRule type="cellIs" dxfId="2576" priority="582" stopIfTrue="1" operator="equal">
      <formula>"振替"</formula>
    </cfRule>
  </conditionalFormatting>
  <conditionalFormatting sqref="S62">
    <cfRule type="cellIs" dxfId="2575" priority="583" stopIfTrue="1" operator="equal">
      <formula>"未定"</formula>
    </cfRule>
  </conditionalFormatting>
  <conditionalFormatting sqref="N62:O62">
    <cfRule type="cellIs" dxfId="2574" priority="584" stopIfTrue="1" operator="equal">
      <formula>"未定"</formula>
    </cfRule>
  </conditionalFormatting>
  <conditionalFormatting sqref="AD50">
    <cfRule type="cellIs" dxfId="2573" priority="576" stopIfTrue="1" operator="equal">
      <formula>"休講"</formula>
    </cfRule>
    <cfRule type="cellIs" dxfId="2572" priority="577" stopIfTrue="1" operator="equal">
      <formula>"追加"</formula>
    </cfRule>
    <cfRule type="cellIs" dxfId="2571" priority="578" stopIfTrue="1" operator="equal">
      <formula>"振替"</formula>
    </cfRule>
  </conditionalFormatting>
  <conditionalFormatting sqref="AE50">
    <cfRule type="cellIs" dxfId="2570" priority="579" stopIfTrue="1" operator="equal">
      <formula>"未定"</formula>
    </cfRule>
  </conditionalFormatting>
  <conditionalFormatting sqref="AD50">
    <cfRule type="cellIs" dxfId="2569" priority="572" stopIfTrue="1" operator="equal">
      <formula>"休講"</formula>
    </cfRule>
    <cfRule type="cellIs" dxfId="2568" priority="573" stopIfTrue="1" operator="equal">
      <formula>"追加"</formula>
    </cfRule>
    <cfRule type="cellIs" dxfId="2567" priority="574" stopIfTrue="1" operator="equal">
      <formula>"振替"</formula>
    </cfRule>
  </conditionalFormatting>
  <conditionalFormatting sqref="AE50">
    <cfRule type="cellIs" dxfId="2566" priority="575" stopIfTrue="1" operator="equal">
      <formula>"未定"</formula>
    </cfRule>
  </conditionalFormatting>
  <conditionalFormatting sqref="Z50:AA50">
    <cfRule type="cellIs" dxfId="2565" priority="571" stopIfTrue="1" operator="equal">
      <formula>"未定"</formula>
    </cfRule>
  </conditionalFormatting>
  <conditionalFormatting sqref="N17:O17">
    <cfRule type="cellIs" dxfId="2564" priority="560" stopIfTrue="1" operator="equal">
      <formula>"未定"</formula>
    </cfRule>
  </conditionalFormatting>
  <conditionalFormatting sqref="L16">
    <cfRule type="cellIs" dxfId="2563" priority="562" stopIfTrue="1" operator="equal">
      <formula>"休講"</formula>
    </cfRule>
    <cfRule type="cellIs" dxfId="2562" priority="563" stopIfTrue="1" operator="equal">
      <formula>"追加"</formula>
    </cfRule>
    <cfRule type="cellIs" dxfId="2561" priority="564" stopIfTrue="1" operator="equal">
      <formula>"振替"</formula>
    </cfRule>
  </conditionalFormatting>
  <conditionalFormatting sqref="M16">
    <cfRule type="cellIs" dxfId="2560" priority="565" stopIfTrue="1" operator="equal">
      <formula>"未定"</formula>
    </cfRule>
  </conditionalFormatting>
  <conditionalFormatting sqref="H16:I16">
    <cfRule type="cellIs" dxfId="2559" priority="561" stopIfTrue="1" operator="equal">
      <formula>"未定"</formula>
    </cfRule>
  </conditionalFormatting>
  <conditionalFormatting sqref="S17">
    <cfRule type="cellIs" dxfId="2558" priority="559" stopIfTrue="1" operator="equal">
      <formula>"未定"</formula>
    </cfRule>
  </conditionalFormatting>
  <conditionalFormatting sqref="R17">
    <cfRule type="cellIs" dxfId="2557" priority="556" stopIfTrue="1" operator="equal">
      <formula>"休講"</formula>
    </cfRule>
    <cfRule type="cellIs" dxfId="2556" priority="557" stopIfTrue="1" operator="equal">
      <formula>"追加"</formula>
    </cfRule>
    <cfRule type="cellIs" dxfId="2555" priority="558" stopIfTrue="1" operator="equal">
      <formula>"振替"</formula>
    </cfRule>
  </conditionalFormatting>
  <conditionalFormatting sqref="Y35">
    <cfRule type="cellIs" dxfId="2554" priority="555" stopIfTrue="1" operator="equal">
      <formula>"未定"</formula>
    </cfRule>
  </conditionalFormatting>
  <conditionalFormatting sqref="X35">
    <cfRule type="cellIs" dxfId="2553" priority="552" stopIfTrue="1" operator="equal">
      <formula>"休講"</formula>
    </cfRule>
    <cfRule type="cellIs" dxfId="2552" priority="553" stopIfTrue="1" operator="equal">
      <formula>"追加"</formula>
    </cfRule>
    <cfRule type="cellIs" dxfId="2551" priority="554" stopIfTrue="1" operator="equal">
      <formula>"振替"</formula>
    </cfRule>
  </conditionalFormatting>
  <conditionalFormatting sqref="Z17:AA18">
    <cfRule type="cellIs" dxfId="2550" priority="551" stopIfTrue="1" operator="equal">
      <formula>"未定"</formula>
    </cfRule>
  </conditionalFormatting>
  <conditionalFormatting sqref="X18">
    <cfRule type="cellIs" dxfId="2549" priority="548" stopIfTrue="1" operator="equal">
      <formula>"休講"</formula>
    </cfRule>
    <cfRule type="cellIs" dxfId="2548" priority="549" stopIfTrue="1" operator="equal">
      <formula>"追加"</formula>
    </cfRule>
    <cfRule type="cellIs" dxfId="2547" priority="550" stopIfTrue="1" operator="equal">
      <formula>"振替"</formula>
    </cfRule>
  </conditionalFormatting>
  <conditionalFormatting sqref="Y18">
    <cfRule type="cellIs" dxfId="2546" priority="547" stopIfTrue="1" operator="equal">
      <formula>"未定"</formula>
    </cfRule>
  </conditionalFormatting>
  <conditionalFormatting sqref="T17:U18">
    <cfRule type="cellIs" dxfId="2545" priority="545" stopIfTrue="1" operator="equal">
      <formula>"未定"</formula>
    </cfRule>
  </conditionalFormatting>
  <conditionalFormatting sqref="T17:U18">
    <cfRule type="cellIs" dxfId="2544" priority="546" stopIfTrue="1" operator="equal">
      <formula>"未定"</formula>
    </cfRule>
  </conditionalFormatting>
  <conditionalFormatting sqref="R30">
    <cfRule type="cellIs" dxfId="2543" priority="541" stopIfTrue="1" operator="equal">
      <formula>"休講"</formula>
    </cfRule>
    <cfRule type="cellIs" dxfId="2542" priority="542" stopIfTrue="1" operator="equal">
      <formula>"追加"</formula>
    </cfRule>
    <cfRule type="cellIs" dxfId="2541" priority="543" stopIfTrue="1" operator="equal">
      <formula>"振替"</formula>
    </cfRule>
  </conditionalFormatting>
  <conditionalFormatting sqref="S30">
    <cfRule type="cellIs" dxfId="2540" priority="544" stopIfTrue="1" operator="equal">
      <formula>"未定"</formula>
    </cfRule>
  </conditionalFormatting>
  <conditionalFormatting sqref="N30:O30">
    <cfRule type="cellIs" dxfId="2539" priority="539" stopIfTrue="1" operator="equal">
      <formula>"未定"</formula>
    </cfRule>
  </conditionalFormatting>
  <conditionalFormatting sqref="N30:O30">
    <cfRule type="cellIs" dxfId="2538" priority="540" stopIfTrue="1" operator="equal">
      <formula>"未定"</formula>
    </cfRule>
  </conditionalFormatting>
  <conditionalFormatting sqref="T30:U30">
    <cfRule type="cellIs" dxfId="2537" priority="537" stopIfTrue="1" operator="equal">
      <formula>"未定"</formula>
    </cfRule>
  </conditionalFormatting>
  <conditionalFormatting sqref="T30:U30">
    <cfRule type="cellIs" dxfId="2536" priority="538" stopIfTrue="1" operator="equal">
      <formula>"未定"</formula>
    </cfRule>
  </conditionalFormatting>
  <conditionalFormatting sqref="T25:U25">
    <cfRule type="cellIs" dxfId="2535" priority="535" stopIfTrue="1" operator="equal">
      <formula>"未定"</formula>
    </cfRule>
  </conditionalFormatting>
  <conditionalFormatting sqref="T25:U25">
    <cfRule type="cellIs" dxfId="2534" priority="536" stopIfTrue="1" operator="equal">
      <formula>"未定"</formula>
    </cfRule>
  </conditionalFormatting>
  <conditionalFormatting sqref="N25:O26">
    <cfRule type="cellIs" dxfId="2533" priority="533" stopIfTrue="1" operator="equal">
      <formula>"未定"</formula>
    </cfRule>
  </conditionalFormatting>
  <conditionalFormatting sqref="N25:O26">
    <cfRule type="cellIs" dxfId="2532" priority="534" stopIfTrue="1" operator="equal">
      <formula>"未定"</formula>
    </cfRule>
  </conditionalFormatting>
  <conditionalFormatting sqref="Z25:AA25">
    <cfRule type="cellIs" dxfId="2531" priority="532" stopIfTrue="1" operator="equal">
      <formula>"未定"</formula>
    </cfRule>
  </conditionalFormatting>
  <conditionalFormatting sqref="Z25:AA25">
    <cfRule type="cellIs" dxfId="2530" priority="531" stopIfTrue="1" operator="equal">
      <formula>"未定"</formula>
    </cfRule>
  </conditionalFormatting>
  <conditionalFormatting sqref="Z25:AA25">
    <cfRule type="cellIs" dxfId="2529" priority="528" stopIfTrue="1" operator="equal">
      <formula>"未定"</formula>
    </cfRule>
  </conditionalFormatting>
  <conditionalFormatting sqref="Z25:AA25">
    <cfRule type="cellIs" dxfId="2528" priority="530" stopIfTrue="1" operator="equal">
      <formula>"未定"</formula>
    </cfRule>
  </conditionalFormatting>
  <conditionalFormatting sqref="Z25:AA25">
    <cfRule type="cellIs" dxfId="2527" priority="529" stopIfTrue="1" operator="equal">
      <formula>"未定"</formula>
    </cfRule>
  </conditionalFormatting>
  <conditionalFormatting sqref="R26">
    <cfRule type="cellIs" dxfId="2526" priority="525" stopIfTrue="1" operator="equal">
      <formula>"休講"</formula>
    </cfRule>
    <cfRule type="cellIs" dxfId="2525" priority="526" stopIfTrue="1" operator="equal">
      <formula>"追加"</formula>
    </cfRule>
    <cfRule type="cellIs" dxfId="2524" priority="527" stopIfTrue="1" operator="equal">
      <formula>"振替"</formula>
    </cfRule>
  </conditionalFormatting>
  <conditionalFormatting sqref="R29">
    <cfRule type="cellIs" dxfId="2523" priority="521" stopIfTrue="1" operator="equal">
      <formula>"休講"</formula>
    </cfRule>
    <cfRule type="cellIs" dxfId="2522" priority="522" stopIfTrue="1" operator="equal">
      <formula>"追加"</formula>
    </cfRule>
    <cfRule type="cellIs" dxfId="2521" priority="523" stopIfTrue="1" operator="equal">
      <formula>"振替"</formula>
    </cfRule>
  </conditionalFormatting>
  <conditionalFormatting sqref="S29">
    <cfRule type="cellIs" dxfId="2520" priority="524" stopIfTrue="1" operator="equal">
      <formula>"未定"</formula>
    </cfRule>
  </conditionalFormatting>
  <conditionalFormatting sqref="N29:O29">
    <cfRule type="cellIs" dxfId="2519" priority="519" stopIfTrue="1" operator="equal">
      <formula>"未定"</formula>
    </cfRule>
  </conditionalFormatting>
  <conditionalFormatting sqref="N29:O29">
    <cfRule type="cellIs" dxfId="2518" priority="520" stopIfTrue="1" operator="equal">
      <formula>"未定"</formula>
    </cfRule>
  </conditionalFormatting>
  <conditionalFormatting sqref="Q27">
    <cfRule type="cellIs" dxfId="2517" priority="518" stopIfTrue="1" operator="equal">
      <formula>"未定"</formula>
    </cfRule>
  </conditionalFormatting>
  <conditionalFormatting sqref="Q29">
    <cfRule type="cellIs" dxfId="2516" priority="517" stopIfTrue="1" operator="equal">
      <formula>"未定"</formula>
    </cfRule>
  </conditionalFormatting>
  <conditionalFormatting sqref="Z28:AA28">
    <cfRule type="cellIs" dxfId="2515" priority="506" stopIfTrue="1" operator="equal">
      <formula>"未定"</formula>
    </cfRule>
  </conditionalFormatting>
  <conditionalFormatting sqref="Z28:AA28">
    <cfRule type="cellIs" dxfId="2514" priority="505" stopIfTrue="1" operator="equal">
      <formula>"未定"</formula>
    </cfRule>
  </conditionalFormatting>
  <conditionalFormatting sqref="S28">
    <cfRule type="cellIs" dxfId="2513" priority="516" stopIfTrue="1" operator="equal">
      <formula>"未定"</formula>
    </cfRule>
  </conditionalFormatting>
  <conditionalFormatting sqref="X28">
    <cfRule type="cellIs" dxfId="2512" priority="513" stopIfTrue="1" operator="equal">
      <formula>"休講"</formula>
    </cfRule>
    <cfRule type="cellIs" dxfId="2511" priority="514" stopIfTrue="1" operator="equal">
      <formula>"追加"</formula>
    </cfRule>
    <cfRule type="cellIs" dxfId="2510" priority="515" stopIfTrue="1" operator="equal">
      <formula>"振替"</formula>
    </cfRule>
  </conditionalFormatting>
  <conditionalFormatting sqref="AD28">
    <cfRule type="cellIs" dxfId="2509" priority="507" stopIfTrue="1" operator="equal">
      <formula>"休講"</formula>
    </cfRule>
    <cfRule type="cellIs" dxfId="2508" priority="508" stopIfTrue="1" operator="equal">
      <formula>"追加"</formula>
    </cfRule>
    <cfRule type="cellIs" dxfId="2507" priority="509" stopIfTrue="1" operator="equal">
      <formula>"振替"</formula>
    </cfRule>
  </conditionalFormatting>
  <conditionalFormatting sqref="AD28">
    <cfRule type="cellIs" dxfId="2506" priority="510" stopIfTrue="1" operator="equal">
      <formula>"休講"</formula>
    </cfRule>
    <cfRule type="cellIs" dxfId="2505" priority="511" stopIfTrue="1" operator="equal">
      <formula>"追加"</formula>
    </cfRule>
    <cfRule type="cellIs" dxfId="2504" priority="512" stopIfTrue="1" operator="equal">
      <formula>"振替"</formula>
    </cfRule>
  </conditionalFormatting>
  <conditionalFormatting sqref="Z28:AA28">
    <cfRule type="cellIs" dxfId="2503" priority="496" stopIfTrue="1" operator="equal">
      <formula>"未定"</formula>
    </cfRule>
  </conditionalFormatting>
  <conditionalFormatting sqref="AD28">
    <cfRule type="cellIs" dxfId="2502" priority="501" stopIfTrue="1" operator="equal">
      <formula>"休講"</formula>
    </cfRule>
    <cfRule type="cellIs" dxfId="2501" priority="502" stopIfTrue="1" operator="equal">
      <formula>"追加"</formula>
    </cfRule>
    <cfRule type="cellIs" dxfId="2500" priority="503" stopIfTrue="1" operator="equal">
      <formula>"振替"</formula>
    </cfRule>
  </conditionalFormatting>
  <conditionalFormatting sqref="Z28:AA28">
    <cfRule type="cellIs" dxfId="2499" priority="504" stopIfTrue="1" operator="equal">
      <formula>"未定"</formula>
    </cfRule>
  </conditionalFormatting>
  <conditionalFormatting sqref="Z28:AA28">
    <cfRule type="cellIs" dxfId="2498" priority="497" stopIfTrue="1" operator="equal">
      <formula>"未定"</formula>
    </cfRule>
  </conditionalFormatting>
  <conditionalFormatting sqref="AD28">
    <cfRule type="cellIs" dxfId="2497" priority="498" stopIfTrue="1" operator="equal">
      <formula>"休講"</formula>
    </cfRule>
    <cfRule type="cellIs" dxfId="2496" priority="499" stopIfTrue="1" operator="equal">
      <formula>"追加"</formula>
    </cfRule>
    <cfRule type="cellIs" dxfId="2495" priority="500" stopIfTrue="1" operator="equal">
      <formula>"振替"</formula>
    </cfRule>
  </conditionalFormatting>
  <conditionalFormatting sqref="T28:U28">
    <cfRule type="cellIs" dxfId="2494" priority="494" stopIfTrue="1" operator="equal">
      <formula>"未定"</formula>
    </cfRule>
  </conditionalFormatting>
  <conditionalFormatting sqref="T28:U28">
    <cfRule type="cellIs" dxfId="2493" priority="495" stopIfTrue="1" operator="equal">
      <formula>"未定"</formula>
    </cfRule>
  </conditionalFormatting>
  <conditionalFormatting sqref="N28:O28">
    <cfRule type="cellIs" dxfId="2492" priority="492" stopIfTrue="1" operator="equal">
      <formula>"未定"</formula>
    </cfRule>
  </conditionalFormatting>
  <conditionalFormatting sqref="N28:O28">
    <cfRule type="cellIs" dxfId="2491" priority="493" stopIfTrue="1" operator="equal">
      <formula>"未定"</formula>
    </cfRule>
  </conditionalFormatting>
  <conditionalFormatting sqref="R28">
    <cfRule type="cellIs" dxfId="2490" priority="489" stopIfTrue="1" operator="equal">
      <formula>"休講"</formula>
    </cfRule>
    <cfRule type="cellIs" dxfId="2489" priority="490" stopIfTrue="1" operator="equal">
      <formula>"追加"</formula>
    </cfRule>
    <cfRule type="cellIs" dxfId="2488" priority="491" stopIfTrue="1" operator="equal">
      <formula>"振替"</formula>
    </cfRule>
  </conditionalFormatting>
  <conditionalFormatting sqref="S26">
    <cfRule type="cellIs" dxfId="2487" priority="488" stopIfTrue="1" operator="equal">
      <formula>"未定"</formula>
    </cfRule>
  </conditionalFormatting>
  <conditionalFormatting sqref="Y28">
    <cfRule type="cellIs" dxfId="2486" priority="487" stopIfTrue="1" operator="equal">
      <formula>"未定"</formula>
    </cfRule>
  </conditionalFormatting>
  <conditionalFormatting sqref="AE28">
    <cfRule type="cellIs" dxfId="2485" priority="486" stopIfTrue="1" operator="equal">
      <formula>"未定"</formula>
    </cfRule>
  </conditionalFormatting>
  <conditionalFormatting sqref="Q28">
    <cfRule type="cellIs" dxfId="2484" priority="485" stopIfTrue="1" operator="equal">
      <formula>"未定"</formula>
    </cfRule>
  </conditionalFormatting>
  <conditionalFormatting sqref="N35:O35">
    <cfRule type="cellIs" dxfId="2483" priority="483" stopIfTrue="1" operator="equal">
      <formula>"未定"</formula>
    </cfRule>
  </conditionalFormatting>
  <conditionalFormatting sqref="N35:O35">
    <cfRule type="cellIs" dxfId="2482" priority="484" stopIfTrue="1" operator="equal">
      <formula>"未定"</formula>
    </cfRule>
  </conditionalFormatting>
  <conditionalFormatting sqref="T35:U35">
    <cfRule type="cellIs" dxfId="2481" priority="481" stopIfTrue="1" operator="equal">
      <formula>"未定"</formula>
    </cfRule>
  </conditionalFormatting>
  <conditionalFormatting sqref="T35:U35">
    <cfRule type="cellIs" dxfId="2480" priority="482" stopIfTrue="1" operator="equal">
      <formula>"未定"</formula>
    </cfRule>
  </conditionalFormatting>
  <conditionalFormatting sqref="Z35:AA35">
    <cfRule type="cellIs" dxfId="2479" priority="480" stopIfTrue="1" operator="equal">
      <formula>"未定"</formula>
    </cfRule>
  </conditionalFormatting>
  <conditionalFormatting sqref="Z35:AA35">
    <cfRule type="cellIs" dxfId="2478" priority="479" stopIfTrue="1" operator="equal">
      <formula>"未定"</formula>
    </cfRule>
  </conditionalFormatting>
  <conditionalFormatting sqref="Z35:AA35">
    <cfRule type="cellIs" dxfId="2477" priority="476" stopIfTrue="1" operator="equal">
      <formula>"未定"</formula>
    </cfRule>
  </conditionalFormatting>
  <conditionalFormatting sqref="Z35:AA35">
    <cfRule type="cellIs" dxfId="2476" priority="478" stopIfTrue="1" operator="equal">
      <formula>"未定"</formula>
    </cfRule>
  </conditionalFormatting>
  <conditionalFormatting sqref="Z35:AA35">
    <cfRule type="cellIs" dxfId="2475" priority="477" stopIfTrue="1" operator="equal">
      <formula>"未定"</formula>
    </cfRule>
  </conditionalFormatting>
  <conditionalFormatting sqref="L35">
    <cfRule type="cellIs" dxfId="2474" priority="472" stopIfTrue="1" operator="equal">
      <formula>"休講"</formula>
    </cfRule>
    <cfRule type="cellIs" dxfId="2473" priority="473" stopIfTrue="1" operator="equal">
      <formula>"追加"</formula>
    </cfRule>
    <cfRule type="cellIs" dxfId="2472" priority="474" stopIfTrue="1" operator="equal">
      <formula>"振替"</formula>
    </cfRule>
  </conditionalFormatting>
  <conditionalFormatting sqref="M35">
    <cfRule type="cellIs" dxfId="2471" priority="475" stopIfTrue="1" operator="equal">
      <formula>"未定"</formula>
    </cfRule>
  </conditionalFormatting>
  <conditionalFormatting sqref="H35:I35">
    <cfRule type="cellIs" dxfId="2470" priority="470" stopIfTrue="1" operator="equal">
      <formula>"未定"</formula>
    </cfRule>
  </conditionalFormatting>
  <conditionalFormatting sqref="H35:I35">
    <cfRule type="cellIs" dxfId="2469" priority="471" stopIfTrue="1" operator="equal">
      <formula>"未定"</formula>
    </cfRule>
  </conditionalFormatting>
  <conditionalFormatting sqref="S35">
    <cfRule type="cellIs" dxfId="2468" priority="469" stopIfTrue="1" operator="equal">
      <formula>"未定"</formula>
    </cfRule>
  </conditionalFormatting>
  <conditionalFormatting sqref="R35">
    <cfRule type="cellIs" dxfId="2467" priority="466" stopIfTrue="1" operator="equal">
      <formula>"休講"</formula>
    </cfRule>
    <cfRule type="cellIs" dxfId="2466" priority="467" stopIfTrue="1" operator="equal">
      <formula>"追加"</formula>
    </cfRule>
    <cfRule type="cellIs" dxfId="2465" priority="468" stopIfTrue="1" operator="equal">
      <formula>"振替"</formula>
    </cfRule>
  </conditionalFormatting>
  <conditionalFormatting sqref="Q35">
    <cfRule type="cellIs" dxfId="2464" priority="465" stopIfTrue="1" operator="equal">
      <formula>"未定"</formula>
    </cfRule>
  </conditionalFormatting>
  <conditionalFormatting sqref="S48">
    <cfRule type="cellIs" dxfId="2463" priority="464" stopIfTrue="1" operator="equal">
      <formula>"未定"</formula>
    </cfRule>
  </conditionalFormatting>
  <conditionalFormatting sqref="R48">
    <cfRule type="cellIs" dxfId="2462" priority="461" stopIfTrue="1" operator="equal">
      <formula>"休講"</formula>
    </cfRule>
    <cfRule type="cellIs" dxfId="2461" priority="462" stopIfTrue="1" operator="equal">
      <formula>"追加"</formula>
    </cfRule>
    <cfRule type="cellIs" dxfId="2460" priority="463" stopIfTrue="1" operator="equal">
      <formula>"振替"</formula>
    </cfRule>
  </conditionalFormatting>
  <conditionalFormatting sqref="N36:O36">
    <cfRule type="cellIs" dxfId="2459" priority="459" stopIfTrue="1" operator="equal">
      <formula>"未定"</formula>
    </cfRule>
  </conditionalFormatting>
  <conditionalFormatting sqref="N36:O36">
    <cfRule type="cellIs" dxfId="2458" priority="460" stopIfTrue="1" operator="equal">
      <formula>"未定"</formula>
    </cfRule>
  </conditionalFormatting>
  <conditionalFormatting sqref="S36">
    <cfRule type="cellIs" dxfId="2457" priority="458" stopIfTrue="1" operator="equal">
      <formula>"未定"</formula>
    </cfRule>
  </conditionalFormatting>
  <conditionalFormatting sqref="R36">
    <cfRule type="cellIs" dxfId="2456" priority="455" stopIfTrue="1" operator="equal">
      <formula>"休講"</formula>
    </cfRule>
    <cfRule type="cellIs" dxfId="2455" priority="456" stopIfTrue="1" operator="equal">
      <formula>"追加"</formula>
    </cfRule>
    <cfRule type="cellIs" dxfId="2454" priority="457" stopIfTrue="1" operator="equal">
      <formula>"振替"</formula>
    </cfRule>
  </conditionalFormatting>
  <conditionalFormatting sqref="AD36">
    <cfRule type="cellIs" dxfId="2453" priority="451" stopIfTrue="1" operator="equal">
      <formula>"休講"</formula>
    </cfRule>
    <cfRule type="cellIs" dxfId="2452" priority="452" stopIfTrue="1" operator="equal">
      <formula>"追加"</formula>
    </cfRule>
    <cfRule type="cellIs" dxfId="2451" priority="453" stopIfTrue="1" operator="equal">
      <formula>"振替"</formula>
    </cfRule>
  </conditionalFormatting>
  <conditionalFormatting sqref="AE36">
    <cfRule type="cellIs" dxfId="2450" priority="454" stopIfTrue="1" operator="equal">
      <formula>"未定"</formula>
    </cfRule>
  </conditionalFormatting>
  <conditionalFormatting sqref="Z36:AA36">
    <cfRule type="cellIs" dxfId="2449" priority="450" stopIfTrue="1" operator="equal">
      <formula>"未定"</formula>
    </cfRule>
  </conditionalFormatting>
  <conditionalFormatting sqref="Z36:AA36">
    <cfRule type="cellIs" dxfId="2448" priority="449" stopIfTrue="1" operator="equal">
      <formula>"未定"</formula>
    </cfRule>
  </conditionalFormatting>
  <conditionalFormatting sqref="Z36:AA36">
    <cfRule type="cellIs" dxfId="2447" priority="446" stopIfTrue="1" operator="equal">
      <formula>"未定"</formula>
    </cfRule>
  </conditionalFormatting>
  <conditionalFormatting sqref="Z36:AA36">
    <cfRule type="cellIs" dxfId="2446" priority="448" stopIfTrue="1" operator="equal">
      <formula>"未定"</formula>
    </cfRule>
  </conditionalFormatting>
  <conditionalFormatting sqref="Z36:AA36">
    <cfRule type="cellIs" dxfId="2445" priority="447" stopIfTrue="1" operator="equal">
      <formula>"未定"</formula>
    </cfRule>
  </conditionalFormatting>
  <conditionalFormatting sqref="Q36">
    <cfRule type="cellIs" dxfId="2444" priority="445" stopIfTrue="1" operator="equal">
      <formula>"未定"</formula>
    </cfRule>
  </conditionalFormatting>
  <conditionalFormatting sqref="Y37">
    <cfRule type="cellIs" dxfId="2443" priority="444" stopIfTrue="1" operator="equal">
      <formula>"未定"</formula>
    </cfRule>
  </conditionalFormatting>
  <conditionalFormatting sqref="X37">
    <cfRule type="cellIs" dxfId="2442" priority="441" stopIfTrue="1" operator="equal">
      <formula>"休講"</formula>
    </cfRule>
    <cfRule type="cellIs" dxfId="2441" priority="442" stopIfTrue="1" operator="equal">
      <formula>"追加"</formula>
    </cfRule>
    <cfRule type="cellIs" dxfId="2440" priority="443" stopIfTrue="1" operator="equal">
      <formula>"振替"</formula>
    </cfRule>
  </conditionalFormatting>
  <conditionalFormatting sqref="T37:U37">
    <cfRule type="cellIs" dxfId="2439" priority="439" stopIfTrue="1" operator="equal">
      <formula>"未定"</formula>
    </cfRule>
  </conditionalFormatting>
  <conditionalFormatting sqref="T37:U37">
    <cfRule type="cellIs" dxfId="2438" priority="440" stopIfTrue="1" operator="equal">
      <formula>"未定"</formula>
    </cfRule>
  </conditionalFormatting>
  <conditionalFormatting sqref="Y38">
    <cfRule type="cellIs" dxfId="2437" priority="438" stopIfTrue="1" operator="equal">
      <formula>"未定"</formula>
    </cfRule>
  </conditionalFormatting>
  <conditionalFormatting sqref="X38">
    <cfRule type="cellIs" dxfId="2436" priority="435" stopIfTrue="1" operator="equal">
      <formula>"休講"</formula>
    </cfRule>
    <cfRule type="cellIs" dxfId="2435" priority="436" stopIfTrue="1" operator="equal">
      <formula>"追加"</formula>
    </cfRule>
    <cfRule type="cellIs" dxfId="2434" priority="437" stopIfTrue="1" operator="equal">
      <formula>"振替"</formula>
    </cfRule>
  </conditionalFormatting>
  <conditionalFormatting sqref="T38:U38">
    <cfRule type="cellIs" dxfId="2433" priority="433" stopIfTrue="1" operator="equal">
      <formula>"未定"</formula>
    </cfRule>
  </conditionalFormatting>
  <conditionalFormatting sqref="T38:U38">
    <cfRule type="cellIs" dxfId="2432" priority="434" stopIfTrue="1" operator="equal">
      <formula>"未定"</formula>
    </cfRule>
  </conditionalFormatting>
  <conditionalFormatting sqref="T39:U39">
    <cfRule type="cellIs" dxfId="2431" priority="431" stopIfTrue="1" operator="equal">
      <formula>"未定"</formula>
    </cfRule>
  </conditionalFormatting>
  <conditionalFormatting sqref="T39:U39">
    <cfRule type="cellIs" dxfId="2430" priority="432" stopIfTrue="1" operator="equal">
      <formula>"未定"</formula>
    </cfRule>
  </conditionalFormatting>
  <conditionalFormatting sqref="X39">
    <cfRule type="cellIs" dxfId="2429" priority="421" stopIfTrue="1" operator="equal">
      <formula>"休講"</formula>
    </cfRule>
    <cfRule type="cellIs" dxfId="2428" priority="422" stopIfTrue="1" operator="equal">
      <formula>"追加"</formula>
    </cfRule>
    <cfRule type="cellIs" dxfId="2427" priority="423" stopIfTrue="1" operator="equal">
      <formula>"振替"</formula>
    </cfRule>
  </conditionalFormatting>
  <conditionalFormatting sqref="Y39">
    <cfRule type="cellIs" dxfId="2426" priority="424" stopIfTrue="1" operator="equal">
      <formula>"未定"</formula>
    </cfRule>
  </conditionalFormatting>
  <conditionalFormatting sqref="T40:U40">
    <cfRule type="cellIs" dxfId="2425" priority="419" stopIfTrue="1" operator="equal">
      <formula>"未定"</formula>
    </cfRule>
  </conditionalFormatting>
  <conditionalFormatting sqref="T40:U40">
    <cfRule type="cellIs" dxfId="2424" priority="420" stopIfTrue="1" operator="equal">
      <formula>"未定"</formula>
    </cfRule>
  </conditionalFormatting>
  <conditionalFormatting sqref="X40">
    <cfRule type="cellIs" dxfId="2423" priority="415" stopIfTrue="1" operator="equal">
      <formula>"休講"</formula>
    </cfRule>
    <cfRule type="cellIs" dxfId="2422" priority="416" stopIfTrue="1" operator="equal">
      <formula>"追加"</formula>
    </cfRule>
    <cfRule type="cellIs" dxfId="2421" priority="417" stopIfTrue="1" operator="equal">
      <formula>"振替"</formula>
    </cfRule>
  </conditionalFormatting>
  <conditionalFormatting sqref="Y40">
    <cfRule type="cellIs" dxfId="2420" priority="418" stopIfTrue="1" operator="equal">
      <formula>"未定"</formula>
    </cfRule>
  </conditionalFormatting>
  <conditionalFormatting sqref="H46:I46">
    <cfRule type="cellIs" dxfId="2419" priority="413" stopIfTrue="1" operator="equal">
      <formula>"未定"</formula>
    </cfRule>
  </conditionalFormatting>
  <conditionalFormatting sqref="H46:I46">
    <cfRule type="cellIs" dxfId="2418" priority="414" stopIfTrue="1" operator="equal">
      <formula>"未定"</formula>
    </cfRule>
  </conditionalFormatting>
  <conditionalFormatting sqref="N46:O46">
    <cfRule type="cellIs" dxfId="2417" priority="411" stopIfTrue="1" operator="equal">
      <formula>"未定"</formula>
    </cfRule>
  </conditionalFormatting>
  <conditionalFormatting sqref="N46:O46">
    <cfRule type="cellIs" dxfId="2416" priority="412" stopIfTrue="1" operator="equal">
      <formula>"未定"</formula>
    </cfRule>
  </conditionalFormatting>
  <conditionalFormatting sqref="N47:O48">
    <cfRule type="cellIs" dxfId="2415" priority="409" stopIfTrue="1" operator="equal">
      <formula>"未定"</formula>
    </cfRule>
  </conditionalFormatting>
  <conditionalFormatting sqref="N47:O48">
    <cfRule type="cellIs" dxfId="2414" priority="410" stopIfTrue="1" operator="equal">
      <formula>"未定"</formula>
    </cfRule>
  </conditionalFormatting>
  <conditionalFormatting sqref="T46:U46">
    <cfRule type="cellIs" dxfId="2413" priority="407" stopIfTrue="1" operator="equal">
      <formula>"未定"</formula>
    </cfRule>
  </conditionalFormatting>
  <conditionalFormatting sqref="T46:U46">
    <cfRule type="cellIs" dxfId="2412" priority="408" stopIfTrue="1" operator="equal">
      <formula>"未定"</formula>
    </cfRule>
  </conditionalFormatting>
  <conditionalFormatting sqref="Z38:AA38">
    <cfRule type="cellIs" dxfId="2411" priority="406" stopIfTrue="1" operator="equal">
      <formula>"未定"</formula>
    </cfRule>
  </conditionalFormatting>
  <conditionalFormatting sqref="Z38:AA38">
    <cfRule type="cellIs" dxfId="2410" priority="405" stopIfTrue="1" operator="equal">
      <formula>"未定"</formula>
    </cfRule>
  </conditionalFormatting>
  <conditionalFormatting sqref="Z38:AA38">
    <cfRule type="cellIs" dxfId="2409" priority="402" stopIfTrue="1" operator="equal">
      <formula>"未定"</formula>
    </cfRule>
  </conditionalFormatting>
  <conditionalFormatting sqref="Z38:AA38">
    <cfRule type="cellIs" dxfId="2408" priority="404" stopIfTrue="1" operator="equal">
      <formula>"未定"</formula>
    </cfRule>
  </conditionalFormatting>
  <conditionalFormatting sqref="Z38:AA38">
    <cfRule type="cellIs" dxfId="2407" priority="403" stopIfTrue="1" operator="equal">
      <formula>"未定"</formula>
    </cfRule>
  </conditionalFormatting>
  <conditionalFormatting sqref="Z40:AA40">
    <cfRule type="cellIs" dxfId="2406" priority="401" stopIfTrue="1" operator="equal">
      <formula>"未定"</formula>
    </cfRule>
  </conditionalFormatting>
  <conditionalFormatting sqref="Z40:AA40">
    <cfRule type="cellIs" dxfId="2405" priority="400" stopIfTrue="1" operator="equal">
      <formula>"未定"</formula>
    </cfRule>
  </conditionalFormatting>
  <conditionalFormatting sqref="Z40:AA40">
    <cfRule type="cellIs" dxfId="2404" priority="397" stopIfTrue="1" operator="equal">
      <formula>"未定"</formula>
    </cfRule>
  </conditionalFormatting>
  <conditionalFormatting sqref="Z40:AA40">
    <cfRule type="cellIs" dxfId="2403" priority="399" stopIfTrue="1" operator="equal">
      <formula>"未定"</formula>
    </cfRule>
  </conditionalFormatting>
  <conditionalFormatting sqref="Z40:AA40">
    <cfRule type="cellIs" dxfId="2402" priority="398" stopIfTrue="1" operator="equal">
      <formula>"未定"</formula>
    </cfRule>
  </conditionalFormatting>
  <conditionalFormatting sqref="Z45:AA46 Z48:AA48">
    <cfRule type="cellIs" dxfId="2401" priority="396" stopIfTrue="1" operator="equal">
      <formula>"未定"</formula>
    </cfRule>
  </conditionalFormatting>
  <conditionalFormatting sqref="Z45:AA46 Z48:AA48">
    <cfRule type="cellIs" dxfId="2400" priority="395" stopIfTrue="1" operator="equal">
      <formula>"未定"</formula>
    </cfRule>
  </conditionalFormatting>
  <conditionalFormatting sqref="Z45:AA46 Z48:AA48">
    <cfRule type="cellIs" dxfId="2399" priority="392" stopIfTrue="1" operator="equal">
      <formula>"未定"</formula>
    </cfRule>
  </conditionalFormatting>
  <conditionalFormatting sqref="Z45:AA46 Z48:AA48">
    <cfRule type="cellIs" dxfId="2398" priority="394" stopIfTrue="1" operator="equal">
      <formula>"未定"</formula>
    </cfRule>
  </conditionalFormatting>
  <conditionalFormatting sqref="Z45:AA46 Z48:AA48">
    <cfRule type="cellIs" dxfId="2397" priority="393" stopIfTrue="1" operator="equal">
      <formula>"未定"</formula>
    </cfRule>
  </conditionalFormatting>
  <conditionalFormatting sqref="N45">
    <cfRule type="cellIs" dxfId="2396" priority="390" stopIfTrue="1" operator="equal">
      <formula>"未定"</formula>
    </cfRule>
  </conditionalFormatting>
  <conditionalFormatting sqref="N45">
    <cfRule type="cellIs" dxfId="2395" priority="391" stopIfTrue="1" operator="equal">
      <formula>"未定"</formula>
    </cfRule>
  </conditionalFormatting>
  <conditionalFormatting sqref="O45">
    <cfRule type="cellIs" dxfId="2394" priority="388" stopIfTrue="1" operator="equal">
      <formula>"未定"</formula>
    </cfRule>
  </conditionalFormatting>
  <conditionalFormatting sqref="O45">
    <cfRule type="cellIs" dxfId="2393" priority="389" stopIfTrue="1" operator="equal">
      <formula>"未定"</formula>
    </cfRule>
  </conditionalFormatting>
  <conditionalFormatting sqref="X48">
    <cfRule type="cellIs" dxfId="2392" priority="384" stopIfTrue="1" operator="equal">
      <formula>"休講"</formula>
    </cfRule>
    <cfRule type="cellIs" dxfId="2391" priority="385" stopIfTrue="1" operator="equal">
      <formula>"追加"</formula>
    </cfRule>
    <cfRule type="cellIs" dxfId="2390" priority="386" stopIfTrue="1" operator="equal">
      <formula>"振替"</formula>
    </cfRule>
  </conditionalFormatting>
  <conditionalFormatting sqref="Y48">
    <cfRule type="cellIs" dxfId="2389" priority="387" stopIfTrue="1" operator="equal">
      <formula>"未定"</formula>
    </cfRule>
  </conditionalFormatting>
  <conditionalFormatting sqref="X48">
    <cfRule type="cellIs" dxfId="2388" priority="380" stopIfTrue="1" operator="equal">
      <formula>"休講"</formula>
    </cfRule>
    <cfRule type="cellIs" dxfId="2387" priority="381" stopIfTrue="1" operator="equal">
      <formula>"追加"</formula>
    </cfRule>
    <cfRule type="cellIs" dxfId="2386" priority="382" stopIfTrue="1" operator="equal">
      <formula>"振替"</formula>
    </cfRule>
  </conditionalFormatting>
  <conditionalFormatting sqref="Y48">
    <cfRule type="cellIs" dxfId="2385" priority="383" stopIfTrue="1" operator="equal">
      <formula>"未定"</formula>
    </cfRule>
  </conditionalFormatting>
  <conditionalFormatting sqref="T47:U48">
    <cfRule type="cellIs" dxfId="2384" priority="378" stopIfTrue="1" operator="equal">
      <formula>"未定"</formula>
    </cfRule>
  </conditionalFormatting>
  <conditionalFormatting sqref="T47:U48">
    <cfRule type="cellIs" dxfId="2383" priority="379" stopIfTrue="1" operator="equal">
      <formula>"未定"</formula>
    </cfRule>
  </conditionalFormatting>
  <conditionalFormatting sqref="AE49">
    <cfRule type="cellIs" dxfId="2382" priority="365" stopIfTrue="1" operator="equal">
      <formula>"未定"</formula>
    </cfRule>
  </conditionalFormatting>
  <conditionalFormatting sqref="AE49">
    <cfRule type="cellIs" dxfId="2381" priority="364" stopIfTrue="1" operator="equal">
      <formula>"未定"</formula>
    </cfRule>
  </conditionalFormatting>
  <conditionalFormatting sqref="Z49:AA49">
    <cfRule type="cellIs" dxfId="2380" priority="363" stopIfTrue="1" operator="equal">
      <formula>"未定"</formula>
    </cfRule>
  </conditionalFormatting>
  <conditionalFormatting sqref="Z49:AA49">
    <cfRule type="cellIs" dxfId="2379" priority="362" stopIfTrue="1" operator="equal">
      <formula>"未定"</formula>
    </cfRule>
  </conditionalFormatting>
  <conditionalFormatting sqref="Z49:AA49">
    <cfRule type="cellIs" dxfId="2378" priority="359" stopIfTrue="1" operator="equal">
      <formula>"未定"</formula>
    </cfRule>
  </conditionalFormatting>
  <conditionalFormatting sqref="Z49:AA49">
    <cfRule type="cellIs" dxfId="2377" priority="361" stopIfTrue="1" operator="equal">
      <formula>"未定"</formula>
    </cfRule>
  </conditionalFormatting>
  <conditionalFormatting sqref="Z49:AA49">
    <cfRule type="cellIs" dxfId="2376" priority="360" stopIfTrue="1" operator="equal">
      <formula>"未定"</formula>
    </cfRule>
  </conditionalFormatting>
  <conditionalFormatting sqref="AD49">
    <cfRule type="cellIs" dxfId="2375" priority="356" stopIfTrue="1" operator="equal">
      <formula>"休講"</formula>
    </cfRule>
    <cfRule type="cellIs" dxfId="2374" priority="357" stopIfTrue="1" operator="equal">
      <formula>"追加"</formula>
    </cfRule>
    <cfRule type="cellIs" dxfId="2373" priority="358" stopIfTrue="1" operator="equal">
      <formula>"振替"</formula>
    </cfRule>
  </conditionalFormatting>
  <conditionalFormatting sqref="N55">
    <cfRule type="cellIs" dxfId="2372" priority="354" stopIfTrue="1" operator="equal">
      <formula>"未定"</formula>
    </cfRule>
  </conditionalFormatting>
  <conditionalFormatting sqref="N55">
    <cfRule type="cellIs" dxfId="2371" priority="355" stopIfTrue="1" operator="equal">
      <formula>"未定"</formula>
    </cfRule>
  </conditionalFormatting>
  <conditionalFormatting sqref="O55">
    <cfRule type="cellIs" dxfId="2370" priority="352" stopIfTrue="1" operator="equal">
      <formula>"未定"</formula>
    </cfRule>
  </conditionalFormatting>
  <conditionalFormatting sqref="O55">
    <cfRule type="cellIs" dxfId="2369" priority="353" stopIfTrue="1" operator="equal">
      <formula>"未定"</formula>
    </cfRule>
  </conditionalFormatting>
  <conditionalFormatting sqref="T55:U55">
    <cfRule type="cellIs" dxfId="2368" priority="350" stopIfTrue="1" operator="equal">
      <formula>"未定"</formula>
    </cfRule>
  </conditionalFormatting>
  <conditionalFormatting sqref="T55:U55">
    <cfRule type="cellIs" dxfId="2367" priority="351" stopIfTrue="1" operator="equal">
      <formula>"未定"</formula>
    </cfRule>
  </conditionalFormatting>
  <conditionalFormatting sqref="Z55:AA55">
    <cfRule type="cellIs" dxfId="2366" priority="349" stopIfTrue="1" operator="equal">
      <formula>"未定"</formula>
    </cfRule>
  </conditionalFormatting>
  <conditionalFormatting sqref="Z55:AA55">
    <cfRule type="cellIs" dxfId="2365" priority="348" stopIfTrue="1" operator="equal">
      <formula>"未定"</formula>
    </cfRule>
  </conditionalFormatting>
  <conditionalFormatting sqref="Z55:AA55">
    <cfRule type="cellIs" dxfId="2364" priority="345" stopIfTrue="1" operator="equal">
      <formula>"未定"</formula>
    </cfRule>
  </conditionalFormatting>
  <conditionalFormatting sqref="Z55:AA55">
    <cfRule type="cellIs" dxfId="2363" priority="347" stopIfTrue="1" operator="equal">
      <formula>"未定"</formula>
    </cfRule>
  </conditionalFormatting>
  <conditionalFormatting sqref="Z55:AA55">
    <cfRule type="cellIs" dxfId="2362" priority="346" stopIfTrue="1" operator="equal">
      <formula>"未定"</formula>
    </cfRule>
  </conditionalFormatting>
  <conditionalFormatting sqref="T57:U58">
    <cfRule type="cellIs" dxfId="2361" priority="341" stopIfTrue="1" operator="equal">
      <formula>"未定"</formula>
    </cfRule>
  </conditionalFormatting>
  <conditionalFormatting sqref="T57:U58">
    <cfRule type="cellIs" dxfId="2360" priority="342" stopIfTrue="1" operator="equal">
      <formula>"未定"</formula>
    </cfRule>
  </conditionalFormatting>
  <conditionalFormatting sqref="Z57:AA57">
    <cfRule type="cellIs" dxfId="2359" priority="340" stopIfTrue="1" operator="equal">
      <formula>"未定"</formula>
    </cfRule>
  </conditionalFormatting>
  <conditionalFormatting sqref="Z57:AA57">
    <cfRule type="cellIs" dxfId="2358" priority="339" stopIfTrue="1" operator="equal">
      <formula>"未定"</formula>
    </cfRule>
  </conditionalFormatting>
  <conditionalFormatting sqref="Z57:AA57">
    <cfRule type="cellIs" dxfId="2357" priority="336" stopIfTrue="1" operator="equal">
      <formula>"未定"</formula>
    </cfRule>
  </conditionalFormatting>
  <conditionalFormatting sqref="Z57:AA57">
    <cfRule type="cellIs" dxfId="2356" priority="338" stopIfTrue="1" operator="equal">
      <formula>"未定"</formula>
    </cfRule>
  </conditionalFormatting>
  <conditionalFormatting sqref="Z57:AA57">
    <cfRule type="cellIs" dxfId="2355" priority="337" stopIfTrue="1" operator="equal">
      <formula>"未定"</formula>
    </cfRule>
  </conditionalFormatting>
  <conditionalFormatting sqref="S58">
    <cfRule type="cellIs" dxfId="2354" priority="330" stopIfTrue="1" operator="equal">
      <formula>"未定"</formula>
    </cfRule>
  </conditionalFormatting>
  <conditionalFormatting sqref="R58">
    <cfRule type="cellIs" dxfId="2353" priority="327" stopIfTrue="1" operator="equal">
      <formula>"休講"</formula>
    </cfRule>
    <cfRule type="cellIs" dxfId="2352" priority="328" stopIfTrue="1" operator="equal">
      <formula>"追加"</formula>
    </cfRule>
    <cfRule type="cellIs" dxfId="2351" priority="329" stopIfTrue="1" operator="equal">
      <formula>"振替"</formula>
    </cfRule>
  </conditionalFormatting>
  <conditionalFormatting sqref="R58">
    <cfRule type="cellIs" dxfId="2350" priority="324" stopIfTrue="1" operator="equal">
      <formula>"休講"</formula>
    </cfRule>
    <cfRule type="cellIs" dxfId="2349" priority="325" stopIfTrue="1" operator="equal">
      <formula>"追加"</formula>
    </cfRule>
    <cfRule type="cellIs" dxfId="2348" priority="326" stopIfTrue="1" operator="equal">
      <formula>"振替"</formula>
    </cfRule>
  </conditionalFormatting>
  <conditionalFormatting sqref="S58">
    <cfRule type="cellIs" dxfId="2347" priority="323" stopIfTrue="1" operator="equal">
      <formula>"未定"</formula>
    </cfRule>
  </conditionalFormatting>
  <conditionalFormatting sqref="N58:O58">
    <cfRule type="cellIs" dxfId="2346" priority="321" stopIfTrue="1" operator="equal">
      <formula>"未定"</formula>
    </cfRule>
  </conditionalFormatting>
  <conditionalFormatting sqref="N58:O58">
    <cfRule type="cellIs" dxfId="2345" priority="322" stopIfTrue="1" operator="equal">
      <formula>"未定"</formula>
    </cfRule>
  </conditionalFormatting>
  <conditionalFormatting sqref="AD59">
    <cfRule type="cellIs" dxfId="2344" priority="318" stopIfTrue="1" operator="equal">
      <formula>"休講"</formula>
    </cfRule>
    <cfRule type="cellIs" dxfId="2343" priority="319" stopIfTrue="1" operator="equal">
      <formula>"追加"</formula>
    </cfRule>
    <cfRule type="cellIs" dxfId="2342" priority="320" stopIfTrue="1" operator="equal">
      <formula>"振替"</formula>
    </cfRule>
  </conditionalFormatting>
  <conditionalFormatting sqref="X59">
    <cfRule type="cellIs" dxfId="2341" priority="315" stopIfTrue="1" operator="equal">
      <formula>"休講"</formula>
    </cfRule>
    <cfRule type="cellIs" dxfId="2340" priority="316" stopIfTrue="1" operator="equal">
      <formula>"追加"</formula>
    </cfRule>
    <cfRule type="cellIs" dxfId="2339" priority="317" stopIfTrue="1" operator="equal">
      <formula>"振替"</formula>
    </cfRule>
  </conditionalFormatting>
  <conditionalFormatting sqref="AD59">
    <cfRule type="cellIs" dxfId="2338" priority="312" stopIfTrue="1" operator="equal">
      <formula>"休講"</formula>
    </cfRule>
    <cfRule type="cellIs" dxfId="2337" priority="313" stopIfTrue="1" operator="equal">
      <formula>"追加"</formula>
    </cfRule>
    <cfRule type="cellIs" dxfId="2336" priority="314" stopIfTrue="1" operator="equal">
      <formula>"振替"</formula>
    </cfRule>
  </conditionalFormatting>
  <conditionalFormatting sqref="X59">
    <cfRule type="cellIs" dxfId="2335" priority="309" stopIfTrue="1" operator="equal">
      <formula>"休講"</formula>
    </cfRule>
    <cfRule type="cellIs" dxfId="2334" priority="310" stopIfTrue="1" operator="equal">
      <formula>"追加"</formula>
    </cfRule>
    <cfRule type="cellIs" dxfId="2333" priority="311" stopIfTrue="1" operator="equal">
      <formula>"振替"</formula>
    </cfRule>
  </conditionalFormatting>
  <conditionalFormatting sqref="T59:U59">
    <cfRule type="cellIs" dxfId="2332" priority="307" stopIfTrue="1" operator="equal">
      <formula>"未定"</formula>
    </cfRule>
  </conditionalFormatting>
  <conditionalFormatting sqref="T59:U59">
    <cfRule type="cellIs" dxfId="2331" priority="308" stopIfTrue="1" operator="equal">
      <formula>"未定"</formula>
    </cfRule>
  </conditionalFormatting>
  <conditionalFormatting sqref="Z59:AA59">
    <cfRule type="cellIs" dxfId="2330" priority="306" stopIfTrue="1" operator="equal">
      <formula>"未定"</formula>
    </cfRule>
  </conditionalFormatting>
  <conditionalFormatting sqref="Z59:AA59">
    <cfRule type="cellIs" dxfId="2329" priority="305" stopIfTrue="1" operator="equal">
      <formula>"未定"</formula>
    </cfRule>
  </conditionalFormatting>
  <conditionalFormatting sqref="Z59:AA59">
    <cfRule type="cellIs" dxfId="2328" priority="302" stopIfTrue="1" operator="equal">
      <formula>"未定"</formula>
    </cfRule>
  </conditionalFormatting>
  <conditionalFormatting sqref="Z59:AA59">
    <cfRule type="cellIs" dxfId="2327" priority="304" stopIfTrue="1" operator="equal">
      <formula>"未定"</formula>
    </cfRule>
  </conditionalFormatting>
  <conditionalFormatting sqref="Z59:AA59">
    <cfRule type="cellIs" dxfId="2326" priority="303" stopIfTrue="1" operator="equal">
      <formula>"未定"</formula>
    </cfRule>
  </conditionalFormatting>
  <conditionalFormatting sqref="S59">
    <cfRule type="cellIs" dxfId="2325" priority="301" stopIfTrue="1" operator="equal">
      <formula>"未定"</formula>
    </cfRule>
  </conditionalFormatting>
  <conditionalFormatting sqref="R59">
    <cfRule type="cellIs" dxfId="2324" priority="298" stopIfTrue="1" operator="equal">
      <formula>"休講"</formula>
    </cfRule>
    <cfRule type="cellIs" dxfId="2323" priority="299" stopIfTrue="1" operator="equal">
      <formula>"追加"</formula>
    </cfRule>
    <cfRule type="cellIs" dxfId="2322" priority="300" stopIfTrue="1" operator="equal">
      <formula>"振替"</formula>
    </cfRule>
  </conditionalFormatting>
  <conditionalFormatting sqref="R59">
    <cfRule type="cellIs" dxfId="2321" priority="295" stopIfTrue="1" operator="equal">
      <formula>"休講"</formula>
    </cfRule>
    <cfRule type="cellIs" dxfId="2320" priority="296" stopIfTrue="1" operator="equal">
      <formula>"追加"</formula>
    </cfRule>
    <cfRule type="cellIs" dxfId="2319" priority="297" stopIfTrue="1" operator="equal">
      <formula>"振替"</formula>
    </cfRule>
  </conditionalFormatting>
  <conditionalFormatting sqref="S59">
    <cfRule type="cellIs" dxfId="2318" priority="294" stopIfTrue="1" operator="equal">
      <formula>"未定"</formula>
    </cfRule>
  </conditionalFormatting>
  <conditionalFormatting sqref="N59:O59">
    <cfRule type="cellIs" dxfId="2317" priority="292" stopIfTrue="1" operator="equal">
      <formula>"未定"</formula>
    </cfRule>
  </conditionalFormatting>
  <conditionalFormatting sqref="N59:O59">
    <cfRule type="cellIs" dxfId="2316" priority="293" stopIfTrue="1" operator="equal">
      <formula>"未定"</formula>
    </cfRule>
  </conditionalFormatting>
  <conditionalFormatting sqref="Y59">
    <cfRule type="cellIs" dxfId="2315" priority="291" stopIfTrue="1" operator="equal">
      <formula>"未定"</formula>
    </cfRule>
  </conditionalFormatting>
  <conditionalFormatting sqref="Y59">
    <cfRule type="cellIs" dxfId="2314" priority="290" stopIfTrue="1" operator="equal">
      <formula>"未定"</formula>
    </cfRule>
  </conditionalFormatting>
  <conditionalFormatting sqref="AE59">
    <cfRule type="cellIs" dxfId="2313" priority="289" stopIfTrue="1" operator="equal">
      <formula>"未定"</formula>
    </cfRule>
  </conditionalFormatting>
  <conditionalFormatting sqref="AE59">
    <cfRule type="cellIs" dxfId="2312" priority="288" stopIfTrue="1" operator="equal">
      <formula>"未定"</formula>
    </cfRule>
  </conditionalFormatting>
  <conditionalFormatting sqref="AE47">
    <cfRule type="cellIs" dxfId="2311" priority="287" stopIfTrue="1" operator="equal">
      <formula>"未定"</formula>
    </cfRule>
  </conditionalFormatting>
  <conditionalFormatting sqref="AD47">
    <cfRule type="cellIs" dxfId="2310" priority="284" stopIfTrue="1" operator="equal">
      <formula>"休講"</formula>
    </cfRule>
    <cfRule type="cellIs" dxfId="2309" priority="285" stopIfTrue="1" operator="equal">
      <formula>"追加"</formula>
    </cfRule>
    <cfRule type="cellIs" dxfId="2308" priority="286" stopIfTrue="1" operator="equal">
      <formula>"振替"</formula>
    </cfRule>
  </conditionalFormatting>
  <conditionalFormatting sqref="Z47:AA47">
    <cfRule type="cellIs" dxfId="2307" priority="283" stopIfTrue="1" operator="equal">
      <formula>"未定"</formula>
    </cfRule>
  </conditionalFormatting>
  <conditionalFormatting sqref="Z47:AA47">
    <cfRule type="cellIs" dxfId="2306" priority="282" stopIfTrue="1" operator="equal">
      <formula>"未定"</formula>
    </cfRule>
  </conditionalFormatting>
  <conditionalFormatting sqref="Z47:AA47">
    <cfRule type="cellIs" dxfId="2305" priority="279" stopIfTrue="1" operator="equal">
      <formula>"未定"</formula>
    </cfRule>
  </conditionalFormatting>
  <conditionalFormatting sqref="Z47:AA47">
    <cfRule type="cellIs" dxfId="2304" priority="281" stopIfTrue="1" operator="equal">
      <formula>"未定"</formula>
    </cfRule>
  </conditionalFormatting>
  <conditionalFormatting sqref="Z47:AA47">
    <cfRule type="cellIs" dxfId="2303" priority="280" stopIfTrue="1" operator="equal">
      <formula>"未定"</formula>
    </cfRule>
  </conditionalFormatting>
  <conditionalFormatting sqref="S57">
    <cfRule type="cellIs" dxfId="2302" priority="278" stopIfTrue="1" operator="equal">
      <formula>"未定"</formula>
    </cfRule>
  </conditionalFormatting>
  <conditionalFormatting sqref="R57">
    <cfRule type="cellIs" dxfId="2301" priority="275" stopIfTrue="1" operator="equal">
      <formula>"休講"</formula>
    </cfRule>
    <cfRule type="cellIs" dxfId="2300" priority="276" stopIfTrue="1" operator="equal">
      <formula>"追加"</formula>
    </cfRule>
    <cfRule type="cellIs" dxfId="2299" priority="277" stopIfTrue="1" operator="equal">
      <formula>"振替"</formula>
    </cfRule>
  </conditionalFormatting>
  <conditionalFormatting sqref="R57">
    <cfRule type="cellIs" dxfId="2298" priority="272" stopIfTrue="1" operator="equal">
      <formula>"休講"</formula>
    </cfRule>
    <cfRule type="cellIs" dxfId="2297" priority="273" stopIfTrue="1" operator="equal">
      <formula>"追加"</formula>
    </cfRule>
    <cfRule type="cellIs" dxfId="2296" priority="274" stopIfTrue="1" operator="equal">
      <formula>"振替"</formula>
    </cfRule>
  </conditionalFormatting>
  <conditionalFormatting sqref="S57">
    <cfRule type="cellIs" dxfId="2295" priority="271" stopIfTrue="1" operator="equal">
      <formula>"未定"</formula>
    </cfRule>
  </conditionalFormatting>
  <conditionalFormatting sqref="N57:O57">
    <cfRule type="cellIs" dxfId="2294" priority="269" stopIfTrue="1" operator="equal">
      <formula>"未定"</formula>
    </cfRule>
  </conditionalFormatting>
  <conditionalFormatting sqref="N57:O57">
    <cfRule type="cellIs" dxfId="2293" priority="270" stopIfTrue="1" operator="equal">
      <formula>"未定"</formula>
    </cfRule>
  </conditionalFormatting>
  <conditionalFormatting sqref="M68">
    <cfRule type="cellIs" dxfId="2292" priority="265" stopIfTrue="1" operator="equal">
      <formula>"休講"</formula>
    </cfRule>
    <cfRule type="cellIs" dxfId="2291" priority="266" stopIfTrue="1" operator="equal">
      <formula>"追加"</formula>
    </cfRule>
    <cfRule type="cellIs" dxfId="2290" priority="267" stopIfTrue="1" operator="equal">
      <formula>"振替"</formula>
    </cfRule>
  </conditionalFormatting>
  <conditionalFormatting sqref="AE73">
    <cfRule type="cellIs" dxfId="2289" priority="264" stopIfTrue="1" operator="equal">
      <formula>"未定"</formula>
    </cfRule>
  </conditionalFormatting>
  <conditionalFormatting sqref="AD73">
    <cfRule type="cellIs" dxfId="2288" priority="261" stopIfTrue="1" operator="equal">
      <formula>"休講"</formula>
    </cfRule>
    <cfRule type="cellIs" dxfId="2287" priority="262" stopIfTrue="1" operator="equal">
      <formula>"追加"</formula>
    </cfRule>
    <cfRule type="cellIs" dxfId="2286" priority="263" stopIfTrue="1" operator="equal">
      <formula>"振替"</formula>
    </cfRule>
  </conditionalFormatting>
  <conditionalFormatting sqref="AC73">
    <cfRule type="cellIs" dxfId="2285" priority="260" stopIfTrue="1" operator="equal">
      <formula>"未定"</formula>
    </cfRule>
  </conditionalFormatting>
  <conditionalFormatting sqref="Y45">
    <cfRule type="cellIs" dxfId="2284" priority="259" stopIfTrue="1" operator="equal">
      <formula>"未定"</formula>
    </cfRule>
  </conditionalFormatting>
  <conditionalFormatting sqref="X45">
    <cfRule type="cellIs" dxfId="2283" priority="256" stopIfTrue="1" operator="equal">
      <formula>"休講"</formula>
    </cfRule>
    <cfRule type="cellIs" dxfId="2282" priority="257" stopIfTrue="1" operator="equal">
      <formula>"追加"</formula>
    </cfRule>
    <cfRule type="cellIs" dxfId="2281" priority="258" stopIfTrue="1" operator="equal">
      <formula>"振替"</formula>
    </cfRule>
  </conditionalFormatting>
  <conditionalFormatting sqref="T45:U45">
    <cfRule type="cellIs" dxfId="2280" priority="254" stopIfTrue="1" operator="equal">
      <formula>"未定"</formula>
    </cfRule>
  </conditionalFormatting>
  <conditionalFormatting sqref="T45:U45">
    <cfRule type="cellIs" dxfId="2279" priority="255" stopIfTrue="1" operator="equal">
      <formula>"未定"</formula>
    </cfRule>
  </conditionalFormatting>
  <conditionalFormatting sqref="Z30:AA30">
    <cfRule type="cellIs" dxfId="2278" priority="253" stopIfTrue="1" operator="equal">
      <formula>"未定"</formula>
    </cfRule>
  </conditionalFormatting>
  <conditionalFormatting sqref="Z30:AA30">
    <cfRule type="cellIs" dxfId="2277" priority="252" stopIfTrue="1" operator="equal">
      <formula>"未定"</formula>
    </cfRule>
  </conditionalFormatting>
  <conditionalFormatting sqref="Z30:AA30">
    <cfRule type="cellIs" dxfId="2276" priority="249" stopIfTrue="1" operator="equal">
      <formula>"未定"</formula>
    </cfRule>
  </conditionalFormatting>
  <conditionalFormatting sqref="Z30:AA30">
    <cfRule type="cellIs" dxfId="2275" priority="251" stopIfTrue="1" operator="equal">
      <formula>"未定"</formula>
    </cfRule>
  </conditionalFormatting>
  <conditionalFormatting sqref="Z30:AA30">
    <cfRule type="cellIs" dxfId="2274" priority="250" stopIfTrue="1" operator="equal">
      <formula>"未定"</formula>
    </cfRule>
  </conditionalFormatting>
  <conditionalFormatting sqref="L68">
    <cfRule type="cellIs" dxfId="2273" priority="241" stopIfTrue="1" operator="equal">
      <formula>"休講"</formula>
    </cfRule>
    <cfRule type="cellIs" dxfId="2272" priority="242" stopIfTrue="1" operator="equal">
      <formula>"追加"</formula>
    </cfRule>
    <cfRule type="cellIs" dxfId="2271" priority="243" stopIfTrue="1" operator="equal">
      <formula>"振替"</formula>
    </cfRule>
  </conditionalFormatting>
  <conditionalFormatting sqref="L68">
    <cfRule type="cellIs" dxfId="2270" priority="248" stopIfTrue="1" operator="equal">
      <formula>"未定"</formula>
    </cfRule>
  </conditionalFormatting>
  <conditionalFormatting sqref="K68">
    <cfRule type="cellIs" dxfId="2269" priority="245" stopIfTrue="1" operator="equal">
      <formula>"休講"</formula>
    </cfRule>
    <cfRule type="cellIs" dxfId="2268" priority="246" stopIfTrue="1" operator="equal">
      <formula>"追加"</formula>
    </cfRule>
    <cfRule type="cellIs" dxfId="2267" priority="247" stopIfTrue="1" operator="equal">
      <formula>"振替"</formula>
    </cfRule>
  </conditionalFormatting>
  <conditionalFormatting sqref="M68">
    <cfRule type="cellIs" dxfId="2266" priority="244" stopIfTrue="1" operator="equal">
      <formula>"未定"</formula>
    </cfRule>
  </conditionalFormatting>
  <conditionalFormatting sqref="K55">
    <cfRule type="cellIs" dxfId="2265" priority="238" stopIfTrue="1" operator="equal">
      <formula>"休講"</formula>
    </cfRule>
    <cfRule type="cellIs" dxfId="2264" priority="239" stopIfTrue="1" operator="equal">
      <formula>"追加"</formula>
    </cfRule>
    <cfRule type="cellIs" dxfId="2263" priority="240" stopIfTrue="1" operator="equal">
      <formula>"振替"</formula>
    </cfRule>
  </conditionalFormatting>
  <conditionalFormatting sqref="H55:I55">
    <cfRule type="cellIs" dxfId="2262" priority="236" stopIfTrue="1" operator="equal">
      <formula>"未定"</formula>
    </cfRule>
  </conditionalFormatting>
  <conditionalFormatting sqref="H55:I55">
    <cfRule type="cellIs" dxfId="2261" priority="237" stopIfTrue="1" operator="equal">
      <formula>"未定"</formula>
    </cfRule>
  </conditionalFormatting>
  <conditionalFormatting sqref="R49">
    <cfRule type="cellIs" dxfId="2260" priority="232" stopIfTrue="1" operator="equal">
      <formula>"休講"</formula>
    </cfRule>
    <cfRule type="cellIs" dxfId="2259" priority="233" stopIfTrue="1" operator="equal">
      <formula>"追加"</formula>
    </cfRule>
    <cfRule type="cellIs" dxfId="2258" priority="234" stopIfTrue="1" operator="equal">
      <formula>"振替"</formula>
    </cfRule>
  </conditionalFormatting>
  <conditionalFormatting sqref="S49">
    <cfRule type="cellIs" dxfId="2257" priority="235" stopIfTrue="1" operator="equal">
      <formula>"未定"</formula>
    </cfRule>
  </conditionalFormatting>
  <conditionalFormatting sqref="Y49">
    <cfRule type="cellIs" dxfId="2256" priority="224" stopIfTrue="1" operator="equal">
      <formula>"未定"</formula>
    </cfRule>
  </conditionalFormatting>
  <conditionalFormatting sqref="Y49">
    <cfRule type="cellIs" dxfId="2255" priority="225" stopIfTrue="1" operator="equal">
      <formula>"未定"</formula>
    </cfRule>
  </conditionalFormatting>
  <conditionalFormatting sqref="X49">
    <cfRule type="cellIs" dxfId="2254" priority="229" stopIfTrue="1" operator="equal">
      <formula>"休講"</formula>
    </cfRule>
    <cfRule type="cellIs" dxfId="2253" priority="230" stopIfTrue="1" operator="equal">
      <formula>"追加"</formula>
    </cfRule>
    <cfRule type="cellIs" dxfId="2252" priority="231" stopIfTrue="1" operator="equal">
      <formula>"振替"</formula>
    </cfRule>
  </conditionalFormatting>
  <conditionalFormatting sqref="X49">
    <cfRule type="cellIs" dxfId="2251" priority="226" stopIfTrue="1" operator="equal">
      <formula>"休講"</formula>
    </cfRule>
    <cfRule type="cellIs" dxfId="2250" priority="227" stopIfTrue="1" operator="equal">
      <formula>"追加"</formula>
    </cfRule>
    <cfRule type="cellIs" dxfId="2249" priority="228" stopIfTrue="1" operator="equal">
      <formula>"振替"</formula>
    </cfRule>
  </conditionalFormatting>
  <conditionalFormatting sqref="N49:O49">
    <cfRule type="cellIs" dxfId="2248" priority="222" stopIfTrue="1" operator="equal">
      <formula>"未定"</formula>
    </cfRule>
  </conditionalFormatting>
  <conditionalFormatting sqref="N49:O49">
    <cfRule type="cellIs" dxfId="2247" priority="223" stopIfTrue="1" operator="equal">
      <formula>"未定"</formula>
    </cfRule>
  </conditionalFormatting>
  <conditionalFormatting sqref="T49:U49">
    <cfRule type="cellIs" dxfId="2246" priority="220" stopIfTrue="1" operator="equal">
      <formula>"未定"</formula>
    </cfRule>
  </conditionalFormatting>
  <conditionalFormatting sqref="T49:U49">
    <cfRule type="cellIs" dxfId="2245" priority="221" stopIfTrue="1" operator="equal">
      <formula>"未定"</formula>
    </cfRule>
  </conditionalFormatting>
  <conditionalFormatting sqref="T36:U36">
    <cfRule type="cellIs" dxfId="2244" priority="218" stopIfTrue="1" operator="equal">
      <formula>"未定"</formula>
    </cfRule>
  </conditionalFormatting>
  <conditionalFormatting sqref="T36:U36">
    <cfRule type="cellIs" dxfId="2243" priority="219" stopIfTrue="1" operator="equal">
      <formula>"未定"</formula>
    </cfRule>
  </conditionalFormatting>
  <conditionalFormatting sqref="X36">
    <cfRule type="cellIs" dxfId="2242" priority="214" stopIfTrue="1" operator="equal">
      <formula>"休講"</formula>
    </cfRule>
    <cfRule type="cellIs" dxfId="2241" priority="215" stopIfTrue="1" operator="equal">
      <formula>"追加"</formula>
    </cfRule>
    <cfRule type="cellIs" dxfId="2240" priority="216" stopIfTrue="1" operator="equal">
      <formula>"振替"</formula>
    </cfRule>
  </conditionalFormatting>
  <conditionalFormatting sqref="Y36">
    <cfRule type="cellIs" dxfId="2239" priority="217" stopIfTrue="1" operator="equal">
      <formula>"未定"</formula>
    </cfRule>
  </conditionalFormatting>
  <conditionalFormatting sqref="N39:O39">
    <cfRule type="cellIs" dxfId="2238" priority="212" stopIfTrue="1" operator="equal">
      <formula>"未定"</formula>
    </cfRule>
  </conditionalFormatting>
  <conditionalFormatting sqref="N39:O39">
    <cfRule type="cellIs" dxfId="2237" priority="213" stopIfTrue="1" operator="equal">
      <formula>"未定"</formula>
    </cfRule>
  </conditionalFormatting>
  <conditionalFormatting sqref="R39">
    <cfRule type="cellIs" dxfId="2236" priority="209" stopIfTrue="1" operator="equal">
      <formula>"休講"</formula>
    </cfRule>
    <cfRule type="cellIs" dxfId="2235" priority="210" stopIfTrue="1" operator="equal">
      <formula>"追加"</formula>
    </cfRule>
    <cfRule type="cellIs" dxfId="2234" priority="211" stopIfTrue="1" operator="equal">
      <formula>"振替"</formula>
    </cfRule>
  </conditionalFormatting>
  <conditionalFormatting sqref="S39">
    <cfRule type="cellIs" dxfId="2233" priority="208" stopIfTrue="1" operator="equal">
      <formula>"未定"</formula>
    </cfRule>
  </conditionalFormatting>
  <conditionalFormatting sqref="Z73:AA73">
    <cfRule type="cellIs" dxfId="2232" priority="207" stopIfTrue="1" operator="equal">
      <formula>"未定"</formula>
    </cfRule>
  </conditionalFormatting>
  <conditionalFormatting sqref="AE61">
    <cfRule type="cellIs" dxfId="2231" priority="206" stopIfTrue="1" operator="equal">
      <formula>"未定"</formula>
    </cfRule>
  </conditionalFormatting>
  <conditionalFormatting sqref="AD61">
    <cfRule type="cellIs" dxfId="2230" priority="203" stopIfTrue="1" operator="equal">
      <formula>"休講"</formula>
    </cfRule>
    <cfRule type="cellIs" dxfId="2229" priority="204" stopIfTrue="1" operator="equal">
      <formula>"追加"</formula>
    </cfRule>
    <cfRule type="cellIs" dxfId="2228" priority="205" stopIfTrue="1" operator="equal">
      <formula>"振替"</formula>
    </cfRule>
  </conditionalFormatting>
  <conditionalFormatting sqref="Z61:AA61">
    <cfRule type="cellIs" dxfId="2227" priority="202" stopIfTrue="1" operator="equal">
      <formula>"未定"</formula>
    </cfRule>
  </conditionalFormatting>
  <conditionalFormatting sqref="Z61:AA61">
    <cfRule type="cellIs" dxfId="2226" priority="201" stopIfTrue="1" operator="equal">
      <formula>"未定"</formula>
    </cfRule>
  </conditionalFormatting>
  <conditionalFormatting sqref="Z61:AA61">
    <cfRule type="cellIs" dxfId="2225" priority="198" stopIfTrue="1" operator="equal">
      <formula>"未定"</formula>
    </cfRule>
  </conditionalFormatting>
  <conditionalFormatting sqref="Z61:AA61">
    <cfRule type="cellIs" dxfId="2224" priority="200" stopIfTrue="1" operator="equal">
      <formula>"未定"</formula>
    </cfRule>
  </conditionalFormatting>
  <conditionalFormatting sqref="Z61:AA61">
    <cfRule type="cellIs" dxfId="2223" priority="199" stopIfTrue="1" operator="equal">
      <formula>"未定"</formula>
    </cfRule>
  </conditionalFormatting>
  <conditionalFormatting sqref="Y60">
    <cfRule type="cellIs" dxfId="2222" priority="197" stopIfTrue="1" operator="equal">
      <formula>"未定"</formula>
    </cfRule>
  </conditionalFormatting>
  <conditionalFormatting sqref="X60">
    <cfRule type="cellIs" dxfId="2221" priority="194" stopIfTrue="1" operator="equal">
      <formula>"休講"</formula>
    </cfRule>
    <cfRule type="cellIs" dxfId="2220" priority="195" stopIfTrue="1" operator="equal">
      <formula>"追加"</formula>
    </cfRule>
    <cfRule type="cellIs" dxfId="2219" priority="196" stopIfTrue="1" operator="equal">
      <formula>"振替"</formula>
    </cfRule>
  </conditionalFormatting>
  <conditionalFormatting sqref="T60:U60">
    <cfRule type="cellIs" dxfId="2218" priority="192" stopIfTrue="1" operator="equal">
      <formula>"未定"</formula>
    </cfRule>
  </conditionalFormatting>
  <conditionalFormatting sqref="T60:U60">
    <cfRule type="cellIs" dxfId="2217" priority="193" stopIfTrue="1" operator="equal">
      <formula>"未定"</formula>
    </cfRule>
  </conditionalFormatting>
  <conditionalFormatting sqref="AE60">
    <cfRule type="cellIs" dxfId="2216" priority="191" stopIfTrue="1" operator="equal">
      <formula>"未定"</formula>
    </cfRule>
  </conditionalFormatting>
  <conditionalFormatting sqref="AD60">
    <cfRule type="cellIs" dxfId="2215" priority="188" stopIfTrue="1" operator="equal">
      <formula>"休講"</formula>
    </cfRule>
    <cfRule type="cellIs" dxfId="2214" priority="189" stopIfTrue="1" operator="equal">
      <formula>"追加"</formula>
    </cfRule>
    <cfRule type="cellIs" dxfId="2213" priority="190" stopIfTrue="1" operator="equal">
      <formula>"振替"</formula>
    </cfRule>
  </conditionalFormatting>
  <conditionalFormatting sqref="Z60:AA60">
    <cfRule type="cellIs" dxfId="2212" priority="187" stopIfTrue="1" operator="equal">
      <formula>"未定"</formula>
    </cfRule>
  </conditionalFormatting>
  <conditionalFormatting sqref="Z60:AA60">
    <cfRule type="cellIs" dxfId="2211" priority="186" stopIfTrue="1" operator="equal">
      <formula>"未定"</formula>
    </cfRule>
  </conditionalFormatting>
  <conditionalFormatting sqref="Z60:AA60">
    <cfRule type="cellIs" dxfId="2210" priority="183" stopIfTrue="1" operator="equal">
      <formula>"未定"</formula>
    </cfRule>
  </conditionalFormatting>
  <conditionalFormatting sqref="Z60:AA60">
    <cfRule type="cellIs" dxfId="2209" priority="185" stopIfTrue="1" operator="equal">
      <formula>"未定"</formula>
    </cfRule>
  </conditionalFormatting>
  <conditionalFormatting sqref="Z60:AA60">
    <cfRule type="cellIs" dxfId="2208" priority="184" stopIfTrue="1" operator="equal">
      <formula>"未定"</formula>
    </cfRule>
  </conditionalFormatting>
  <conditionalFormatting sqref="R60">
    <cfRule type="cellIs" dxfId="2207" priority="179" stopIfTrue="1" operator="equal">
      <formula>"休講"</formula>
    </cfRule>
    <cfRule type="cellIs" dxfId="2206" priority="180" stopIfTrue="1" operator="equal">
      <formula>"追加"</formula>
    </cfRule>
    <cfRule type="cellIs" dxfId="2205" priority="181" stopIfTrue="1" operator="equal">
      <formula>"振替"</formula>
    </cfRule>
  </conditionalFormatting>
  <conditionalFormatting sqref="S60">
    <cfRule type="cellIs" dxfId="2204" priority="182" stopIfTrue="1" operator="equal">
      <formula>"未定"</formula>
    </cfRule>
  </conditionalFormatting>
  <conditionalFormatting sqref="N60:O60">
    <cfRule type="cellIs" dxfId="2203" priority="177" stopIfTrue="1" operator="equal">
      <formula>"未定"</formula>
    </cfRule>
  </conditionalFormatting>
  <conditionalFormatting sqref="N60:O60">
    <cfRule type="cellIs" dxfId="2202" priority="178" stopIfTrue="1" operator="equal">
      <formula>"未定"</formula>
    </cfRule>
  </conditionalFormatting>
  <conditionalFormatting sqref="AE23 AK23 M23:O23 S23 Y23">
    <cfRule type="cellIs" dxfId="2201" priority="175" stopIfTrue="1" operator="greaterThan">
      <formula>0</formula>
    </cfRule>
    <cfRule type="cellIs" dxfId="2200" priority="176" stopIfTrue="1" operator="lessThan">
      <formula>0</formula>
    </cfRule>
  </conditionalFormatting>
  <conditionalFormatting sqref="T23:U23">
    <cfRule type="cellIs" dxfId="2199" priority="173" stopIfTrue="1" operator="greaterThan">
      <formula>0</formula>
    </cfRule>
    <cfRule type="cellIs" dxfId="2198" priority="174" stopIfTrue="1" operator="lessThan">
      <formula>0</formula>
    </cfRule>
  </conditionalFormatting>
  <conditionalFormatting sqref="Z23:AA23">
    <cfRule type="cellIs" dxfId="2197" priority="171" stopIfTrue="1" operator="greaterThan">
      <formula>0</formula>
    </cfRule>
    <cfRule type="cellIs" dxfId="2196" priority="172" stopIfTrue="1" operator="lessThan">
      <formula>0</formula>
    </cfRule>
  </conditionalFormatting>
  <conditionalFormatting sqref="AF23:AG23">
    <cfRule type="cellIs" dxfId="2195" priority="169" stopIfTrue="1" operator="greaterThan">
      <formula>0</formula>
    </cfRule>
    <cfRule type="cellIs" dxfId="2194" priority="170" stopIfTrue="1" operator="lessThan">
      <formula>0</formula>
    </cfRule>
  </conditionalFormatting>
  <conditionalFormatting sqref="K23">
    <cfRule type="cellIs" dxfId="2193" priority="167" stopIfTrue="1" operator="greaterThan">
      <formula>0</formula>
    </cfRule>
    <cfRule type="cellIs" dxfId="2192" priority="168" stopIfTrue="1" operator="lessThan">
      <formula>0</formula>
    </cfRule>
  </conditionalFormatting>
  <conditionalFormatting sqref="Q23">
    <cfRule type="cellIs" dxfId="2191" priority="165" stopIfTrue="1" operator="greaterThan">
      <formula>0</formula>
    </cfRule>
    <cfRule type="cellIs" dxfId="2190" priority="166" stopIfTrue="1" operator="lessThan">
      <formula>0</formula>
    </cfRule>
  </conditionalFormatting>
  <conditionalFormatting sqref="W23">
    <cfRule type="cellIs" dxfId="2189" priority="163" stopIfTrue="1" operator="greaterThan">
      <formula>0</formula>
    </cfRule>
    <cfRule type="cellIs" dxfId="2188" priority="164" stopIfTrue="1" operator="lessThan">
      <formula>0</formula>
    </cfRule>
  </conditionalFormatting>
  <conditionalFormatting sqref="AC23">
    <cfRule type="cellIs" dxfId="2187" priority="161" stopIfTrue="1" operator="greaterThan">
      <formula>0</formula>
    </cfRule>
    <cfRule type="cellIs" dxfId="2186" priority="162" stopIfTrue="1" operator="lessThan">
      <formula>0</formula>
    </cfRule>
  </conditionalFormatting>
  <conditionalFormatting sqref="AI23">
    <cfRule type="cellIs" dxfId="2185" priority="159" stopIfTrue="1" operator="greaterThan">
      <formula>0</formula>
    </cfRule>
    <cfRule type="cellIs" dxfId="2184" priority="160" stopIfTrue="1" operator="lessThan">
      <formula>0</formula>
    </cfRule>
  </conditionalFormatting>
  <conditionalFormatting sqref="AE33 AK33 M33:O33 S33 Y33">
    <cfRule type="cellIs" dxfId="2183" priority="157" stopIfTrue="1" operator="greaterThan">
      <formula>0</formula>
    </cfRule>
    <cfRule type="cellIs" dxfId="2182" priority="158" stopIfTrue="1" operator="lessThan">
      <formula>0</formula>
    </cfRule>
  </conditionalFormatting>
  <conditionalFormatting sqref="T33:U33">
    <cfRule type="cellIs" dxfId="2181" priority="155" stopIfTrue="1" operator="greaterThan">
      <formula>0</formula>
    </cfRule>
    <cfRule type="cellIs" dxfId="2180" priority="156" stopIfTrue="1" operator="lessThan">
      <formula>0</formula>
    </cfRule>
  </conditionalFormatting>
  <conditionalFormatting sqref="Z33:AA33">
    <cfRule type="cellIs" dxfId="2179" priority="153" stopIfTrue="1" operator="greaterThan">
      <formula>0</formula>
    </cfRule>
    <cfRule type="cellIs" dxfId="2178" priority="154" stopIfTrue="1" operator="lessThan">
      <formula>0</formula>
    </cfRule>
  </conditionalFormatting>
  <conditionalFormatting sqref="AF33:AG33">
    <cfRule type="cellIs" dxfId="2177" priority="151" stopIfTrue="1" operator="greaterThan">
      <formula>0</formula>
    </cfRule>
    <cfRule type="cellIs" dxfId="2176" priority="152" stopIfTrue="1" operator="lessThan">
      <formula>0</formula>
    </cfRule>
  </conditionalFormatting>
  <conditionalFormatting sqref="K33">
    <cfRule type="cellIs" dxfId="2175" priority="149" stopIfTrue="1" operator="greaterThan">
      <formula>0</formula>
    </cfRule>
    <cfRule type="cellIs" dxfId="2174" priority="150" stopIfTrue="1" operator="lessThan">
      <formula>0</formula>
    </cfRule>
  </conditionalFormatting>
  <conditionalFormatting sqref="Q33">
    <cfRule type="cellIs" dxfId="2173" priority="147" stopIfTrue="1" operator="greaterThan">
      <formula>0</formula>
    </cfRule>
    <cfRule type="cellIs" dxfId="2172" priority="148" stopIfTrue="1" operator="lessThan">
      <formula>0</formula>
    </cfRule>
  </conditionalFormatting>
  <conditionalFormatting sqref="W33">
    <cfRule type="cellIs" dxfId="2171" priority="145" stopIfTrue="1" operator="greaterThan">
      <formula>0</formula>
    </cfRule>
    <cfRule type="cellIs" dxfId="2170" priority="146" stopIfTrue="1" operator="lessThan">
      <formula>0</formula>
    </cfRule>
  </conditionalFormatting>
  <conditionalFormatting sqref="AC33">
    <cfRule type="cellIs" dxfId="2169" priority="143" stopIfTrue="1" operator="greaterThan">
      <formula>0</formula>
    </cfRule>
    <cfRule type="cellIs" dxfId="2168" priority="144" stopIfTrue="1" operator="lessThan">
      <formula>0</formula>
    </cfRule>
  </conditionalFormatting>
  <conditionalFormatting sqref="AI33">
    <cfRule type="cellIs" dxfId="2167" priority="141" stopIfTrue="1" operator="greaterThan">
      <formula>0</formula>
    </cfRule>
    <cfRule type="cellIs" dxfId="2166" priority="142" stopIfTrue="1" operator="lessThan">
      <formula>0</formula>
    </cfRule>
  </conditionalFormatting>
  <conditionalFormatting sqref="AE43 AK43 M43:O43 S43 Y43">
    <cfRule type="cellIs" dxfId="2165" priority="139" stopIfTrue="1" operator="greaterThan">
      <formula>0</formula>
    </cfRule>
    <cfRule type="cellIs" dxfId="2164" priority="140" stopIfTrue="1" operator="lessThan">
      <formula>0</formula>
    </cfRule>
  </conditionalFormatting>
  <conditionalFormatting sqref="T43:U43">
    <cfRule type="cellIs" dxfId="2163" priority="137" stopIfTrue="1" operator="greaterThan">
      <formula>0</formula>
    </cfRule>
    <cfRule type="cellIs" dxfId="2162" priority="138" stopIfTrue="1" operator="lessThan">
      <formula>0</formula>
    </cfRule>
  </conditionalFormatting>
  <conditionalFormatting sqref="Z43:AA43">
    <cfRule type="cellIs" dxfId="2161" priority="135" stopIfTrue="1" operator="greaterThan">
      <formula>0</formula>
    </cfRule>
    <cfRule type="cellIs" dxfId="2160" priority="136" stopIfTrue="1" operator="lessThan">
      <formula>0</formula>
    </cfRule>
  </conditionalFormatting>
  <conditionalFormatting sqref="AF43:AG43">
    <cfRule type="cellIs" dxfId="2159" priority="133" stopIfTrue="1" operator="greaterThan">
      <formula>0</formula>
    </cfRule>
    <cfRule type="cellIs" dxfId="2158" priority="134" stopIfTrue="1" operator="lessThan">
      <formula>0</formula>
    </cfRule>
  </conditionalFormatting>
  <conditionalFormatting sqref="K43">
    <cfRule type="cellIs" dxfId="2157" priority="131" stopIfTrue="1" operator="greaterThan">
      <formula>0</formula>
    </cfRule>
    <cfRule type="cellIs" dxfId="2156" priority="132" stopIfTrue="1" operator="lessThan">
      <formula>0</formula>
    </cfRule>
  </conditionalFormatting>
  <conditionalFormatting sqref="Q43">
    <cfRule type="cellIs" dxfId="2155" priority="129" stopIfTrue="1" operator="greaterThan">
      <formula>0</formula>
    </cfRule>
    <cfRule type="cellIs" dxfId="2154" priority="130" stopIfTrue="1" operator="lessThan">
      <formula>0</formula>
    </cfRule>
  </conditionalFormatting>
  <conditionalFormatting sqref="W43">
    <cfRule type="cellIs" dxfId="2153" priority="127" stopIfTrue="1" operator="greaterThan">
      <formula>0</formula>
    </cfRule>
    <cfRule type="cellIs" dxfId="2152" priority="128" stopIfTrue="1" operator="lessThan">
      <formula>0</formula>
    </cfRule>
  </conditionalFormatting>
  <conditionalFormatting sqref="AC43">
    <cfRule type="cellIs" dxfId="2151" priority="125" stopIfTrue="1" operator="greaterThan">
      <formula>0</formula>
    </cfRule>
    <cfRule type="cellIs" dxfId="2150" priority="126" stopIfTrue="1" operator="lessThan">
      <formula>0</formula>
    </cfRule>
  </conditionalFormatting>
  <conditionalFormatting sqref="AI43">
    <cfRule type="cellIs" dxfId="2149" priority="123" stopIfTrue="1" operator="greaterThan">
      <formula>0</formula>
    </cfRule>
    <cfRule type="cellIs" dxfId="2148" priority="124" stopIfTrue="1" operator="lessThan">
      <formula>0</formula>
    </cfRule>
  </conditionalFormatting>
  <conditionalFormatting sqref="AE53 AK53 M53:O53 S53 Y53">
    <cfRule type="cellIs" dxfId="2147" priority="121" stopIfTrue="1" operator="greaterThan">
      <formula>0</formula>
    </cfRule>
    <cfRule type="cellIs" dxfId="2146" priority="122" stopIfTrue="1" operator="lessThan">
      <formula>0</formula>
    </cfRule>
  </conditionalFormatting>
  <conditionalFormatting sqref="T53:U53">
    <cfRule type="cellIs" dxfId="2145" priority="119" stopIfTrue="1" operator="greaterThan">
      <formula>0</formula>
    </cfRule>
    <cfRule type="cellIs" dxfId="2144" priority="120" stopIfTrue="1" operator="lessThan">
      <formula>0</formula>
    </cfRule>
  </conditionalFormatting>
  <conditionalFormatting sqref="Z53:AA53">
    <cfRule type="cellIs" dxfId="2143" priority="117" stopIfTrue="1" operator="greaterThan">
      <formula>0</formula>
    </cfRule>
    <cfRule type="cellIs" dxfId="2142" priority="118" stopIfTrue="1" operator="lessThan">
      <formula>0</formula>
    </cfRule>
  </conditionalFormatting>
  <conditionalFormatting sqref="AF53:AG53">
    <cfRule type="cellIs" dxfId="2141" priority="115" stopIfTrue="1" operator="greaterThan">
      <formula>0</formula>
    </cfRule>
    <cfRule type="cellIs" dxfId="2140" priority="116" stopIfTrue="1" operator="lessThan">
      <formula>0</formula>
    </cfRule>
  </conditionalFormatting>
  <conditionalFormatting sqref="K53">
    <cfRule type="cellIs" dxfId="2139" priority="113" stopIfTrue="1" operator="greaterThan">
      <formula>0</formula>
    </cfRule>
    <cfRule type="cellIs" dxfId="2138" priority="114" stopIfTrue="1" operator="lessThan">
      <formula>0</formula>
    </cfRule>
  </conditionalFormatting>
  <conditionalFormatting sqref="Q53">
    <cfRule type="cellIs" dxfId="2137" priority="111" stopIfTrue="1" operator="greaterThan">
      <formula>0</formula>
    </cfRule>
    <cfRule type="cellIs" dxfId="2136" priority="112" stopIfTrue="1" operator="lessThan">
      <formula>0</formula>
    </cfRule>
  </conditionalFormatting>
  <conditionalFormatting sqref="W53">
    <cfRule type="cellIs" dxfId="2135" priority="109" stopIfTrue="1" operator="greaterThan">
      <formula>0</formula>
    </cfRule>
    <cfRule type="cellIs" dxfId="2134" priority="110" stopIfTrue="1" operator="lessThan">
      <formula>0</formula>
    </cfRule>
  </conditionalFormatting>
  <conditionalFormatting sqref="AC53">
    <cfRule type="cellIs" dxfId="2133" priority="107" stopIfTrue="1" operator="greaterThan">
      <formula>0</formula>
    </cfRule>
    <cfRule type="cellIs" dxfId="2132" priority="108" stopIfTrue="1" operator="lessThan">
      <formula>0</formula>
    </cfRule>
  </conditionalFormatting>
  <conditionalFormatting sqref="AI53">
    <cfRule type="cellIs" dxfId="2131" priority="105" stopIfTrue="1" operator="greaterThan">
      <formula>0</formula>
    </cfRule>
    <cfRule type="cellIs" dxfId="2130" priority="106" stopIfTrue="1" operator="lessThan">
      <formula>0</formula>
    </cfRule>
  </conditionalFormatting>
  <conditionalFormatting sqref="AE63 AK63 M63:O63 S63 Y63">
    <cfRule type="cellIs" dxfId="2129" priority="103" stopIfTrue="1" operator="greaterThan">
      <formula>0</formula>
    </cfRule>
    <cfRule type="cellIs" dxfId="2128" priority="104" stopIfTrue="1" operator="lessThan">
      <formula>0</formula>
    </cfRule>
  </conditionalFormatting>
  <conditionalFormatting sqref="T63:U63">
    <cfRule type="cellIs" dxfId="2127" priority="101" stopIfTrue="1" operator="greaterThan">
      <formula>0</formula>
    </cfRule>
    <cfRule type="cellIs" dxfId="2126" priority="102" stopIfTrue="1" operator="lessThan">
      <formula>0</formula>
    </cfRule>
  </conditionalFormatting>
  <conditionalFormatting sqref="Z63:AA63">
    <cfRule type="cellIs" dxfId="2125" priority="99" stopIfTrue="1" operator="greaterThan">
      <formula>0</formula>
    </cfRule>
    <cfRule type="cellIs" dxfId="2124" priority="100" stopIfTrue="1" operator="lessThan">
      <formula>0</formula>
    </cfRule>
  </conditionalFormatting>
  <conditionalFormatting sqref="AF63:AG63">
    <cfRule type="cellIs" dxfId="2123" priority="97" stopIfTrue="1" operator="greaterThan">
      <formula>0</formula>
    </cfRule>
    <cfRule type="cellIs" dxfId="2122" priority="98" stopIfTrue="1" operator="lessThan">
      <formula>0</formula>
    </cfRule>
  </conditionalFormatting>
  <conditionalFormatting sqref="K63">
    <cfRule type="cellIs" dxfId="2121" priority="95" stopIfTrue="1" operator="greaterThan">
      <formula>0</formula>
    </cfRule>
    <cfRule type="cellIs" dxfId="2120" priority="96" stopIfTrue="1" operator="lessThan">
      <formula>0</formula>
    </cfRule>
  </conditionalFormatting>
  <conditionalFormatting sqref="Q63">
    <cfRule type="cellIs" dxfId="2119" priority="93" stopIfTrue="1" operator="greaterThan">
      <formula>0</formula>
    </cfRule>
    <cfRule type="cellIs" dxfId="2118" priority="94" stopIfTrue="1" operator="lessThan">
      <formula>0</formula>
    </cfRule>
  </conditionalFormatting>
  <conditionalFormatting sqref="W63">
    <cfRule type="cellIs" dxfId="2117" priority="91" stopIfTrue="1" operator="greaterThan">
      <formula>0</formula>
    </cfRule>
    <cfRule type="cellIs" dxfId="2116" priority="92" stopIfTrue="1" operator="lessThan">
      <formula>0</formula>
    </cfRule>
  </conditionalFormatting>
  <conditionalFormatting sqref="AC63">
    <cfRule type="cellIs" dxfId="2115" priority="89" stopIfTrue="1" operator="greaterThan">
      <formula>0</formula>
    </cfRule>
    <cfRule type="cellIs" dxfId="2114" priority="90" stopIfTrue="1" operator="lessThan">
      <formula>0</formula>
    </cfRule>
  </conditionalFormatting>
  <conditionalFormatting sqref="AI63">
    <cfRule type="cellIs" dxfId="2113" priority="87" stopIfTrue="1" operator="greaterThan">
      <formula>0</formula>
    </cfRule>
    <cfRule type="cellIs" dxfId="2112" priority="88" stopIfTrue="1" operator="lessThan">
      <formula>0</formula>
    </cfRule>
  </conditionalFormatting>
  <conditionalFormatting sqref="AE74 AK74 M74:O74 S74 Y74">
    <cfRule type="cellIs" dxfId="2111" priority="85" stopIfTrue="1" operator="greaterThan">
      <formula>0</formula>
    </cfRule>
    <cfRule type="cellIs" dxfId="2110" priority="86" stopIfTrue="1" operator="lessThan">
      <formula>0</formula>
    </cfRule>
  </conditionalFormatting>
  <conditionalFormatting sqref="T74:U74">
    <cfRule type="cellIs" dxfId="2109" priority="83" stopIfTrue="1" operator="greaterThan">
      <formula>0</formula>
    </cfRule>
    <cfRule type="cellIs" dxfId="2108" priority="84" stopIfTrue="1" operator="lessThan">
      <formula>0</formula>
    </cfRule>
  </conditionalFormatting>
  <conditionalFormatting sqref="Z74:AA74">
    <cfRule type="cellIs" dxfId="2107" priority="81" stopIfTrue="1" operator="greaterThan">
      <formula>0</formula>
    </cfRule>
    <cfRule type="cellIs" dxfId="2106" priority="82" stopIfTrue="1" operator="lessThan">
      <formula>0</formula>
    </cfRule>
  </conditionalFormatting>
  <conditionalFormatting sqref="AF74:AG74">
    <cfRule type="cellIs" dxfId="2105" priority="79" stopIfTrue="1" operator="greaterThan">
      <formula>0</formula>
    </cfRule>
    <cfRule type="cellIs" dxfId="2104" priority="80" stopIfTrue="1" operator="lessThan">
      <formula>0</formula>
    </cfRule>
  </conditionalFormatting>
  <conditionalFormatting sqref="K74">
    <cfRule type="cellIs" dxfId="2103" priority="77" stopIfTrue="1" operator="greaterThan">
      <formula>0</formula>
    </cfRule>
    <cfRule type="cellIs" dxfId="2102" priority="78" stopIfTrue="1" operator="lessThan">
      <formula>0</formula>
    </cfRule>
  </conditionalFormatting>
  <conditionalFormatting sqref="Q74">
    <cfRule type="cellIs" dxfId="2101" priority="75" stopIfTrue="1" operator="greaterThan">
      <formula>0</formula>
    </cfRule>
    <cfRule type="cellIs" dxfId="2100" priority="76" stopIfTrue="1" operator="lessThan">
      <formula>0</formula>
    </cfRule>
  </conditionalFormatting>
  <conditionalFormatting sqref="W74">
    <cfRule type="cellIs" dxfId="2099" priority="73" stopIfTrue="1" operator="greaterThan">
      <formula>0</formula>
    </cfRule>
    <cfRule type="cellIs" dxfId="2098" priority="74" stopIfTrue="1" operator="lessThan">
      <formula>0</formula>
    </cfRule>
  </conditionalFormatting>
  <conditionalFormatting sqref="AC74">
    <cfRule type="cellIs" dxfId="2097" priority="71" stopIfTrue="1" operator="greaterThan">
      <formula>0</formula>
    </cfRule>
    <cfRule type="cellIs" dxfId="2096" priority="72" stopIfTrue="1" operator="lessThan">
      <formula>0</formula>
    </cfRule>
  </conditionalFormatting>
  <conditionalFormatting sqref="AI74">
    <cfRule type="cellIs" dxfId="2095" priority="69" stopIfTrue="1" operator="greaterThan">
      <formula>0</formula>
    </cfRule>
    <cfRule type="cellIs" dxfId="2094" priority="70" stopIfTrue="1" operator="lessThan">
      <formula>0</formula>
    </cfRule>
  </conditionalFormatting>
  <conditionalFormatting sqref="W68">
    <cfRule type="cellIs" dxfId="2093" priority="66" stopIfTrue="1" operator="equal">
      <formula>"未定"</formula>
    </cfRule>
  </conditionalFormatting>
  <conditionalFormatting sqref="T68">
    <cfRule type="cellIs" dxfId="2092" priority="68" stopIfTrue="1" operator="equal">
      <formula>"未定"</formula>
    </cfRule>
  </conditionalFormatting>
  <conditionalFormatting sqref="U68">
    <cfRule type="cellIs" dxfId="2091" priority="67" stopIfTrue="1" operator="equal">
      <formula>"未定"</formula>
    </cfRule>
  </conditionalFormatting>
  <conditionalFormatting sqref="R31">
    <cfRule type="cellIs" dxfId="2090" priority="62" stopIfTrue="1" operator="equal">
      <formula>"休講"</formula>
    </cfRule>
    <cfRule type="cellIs" dxfId="2089" priority="63" stopIfTrue="1" operator="equal">
      <formula>"追加"</formula>
    </cfRule>
    <cfRule type="cellIs" dxfId="2088" priority="64" stopIfTrue="1" operator="equal">
      <formula>"振替"</formula>
    </cfRule>
  </conditionalFormatting>
  <conditionalFormatting sqref="S31">
    <cfRule type="cellIs" dxfId="2087" priority="65" stopIfTrue="1" operator="equal">
      <formula>"未定"</formula>
    </cfRule>
  </conditionalFormatting>
  <conditionalFormatting sqref="T50:U50">
    <cfRule type="cellIs" dxfId="2086" priority="52" stopIfTrue="1" operator="equal">
      <formula>"未定"</formula>
    </cfRule>
  </conditionalFormatting>
  <conditionalFormatting sqref="Y50">
    <cfRule type="cellIs" dxfId="2085" priority="54" stopIfTrue="1" operator="equal">
      <formula>"未定"</formula>
    </cfRule>
  </conditionalFormatting>
  <conditionalFormatting sqref="Y50">
    <cfRule type="cellIs" dxfId="2084" priority="55" stopIfTrue="1" operator="equal">
      <formula>"未定"</formula>
    </cfRule>
  </conditionalFormatting>
  <conditionalFormatting sqref="X50">
    <cfRule type="cellIs" dxfId="2083" priority="59" stopIfTrue="1" operator="equal">
      <formula>"休講"</formula>
    </cfRule>
    <cfRule type="cellIs" dxfId="2082" priority="60" stopIfTrue="1" operator="equal">
      <formula>"追加"</formula>
    </cfRule>
    <cfRule type="cellIs" dxfId="2081" priority="61" stopIfTrue="1" operator="equal">
      <formula>"振替"</formula>
    </cfRule>
  </conditionalFormatting>
  <conditionalFormatting sqref="X50">
    <cfRule type="cellIs" dxfId="2080" priority="56" stopIfTrue="1" operator="equal">
      <formula>"休講"</formula>
    </cfRule>
    <cfRule type="cellIs" dxfId="2079" priority="57" stopIfTrue="1" operator="equal">
      <formula>"追加"</formula>
    </cfRule>
    <cfRule type="cellIs" dxfId="2078" priority="58" stopIfTrue="1" operator="equal">
      <formula>"振替"</formula>
    </cfRule>
  </conditionalFormatting>
  <conditionalFormatting sqref="T50:U50">
    <cfRule type="cellIs" dxfId="2077" priority="53" stopIfTrue="1" operator="equal">
      <formula>"未定"</formula>
    </cfRule>
  </conditionalFormatting>
  <conditionalFormatting sqref="N31:O31">
    <cfRule type="cellIs" dxfId="2076" priority="50" stopIfTrue="1" operator="equal">
      <formula>"未定"</formula>
    </cfRule>
  </conditionalFormatting>
  <conditionalFormatting sqref="N31:O31">
    <cfRule type="cellIs" dxfId="2075" priority="51" stopIfTrue="1" operator="equal">
      <formula>"未定"</formula>
    </cfRule>
  </conditionalFormatting>
  <conditionalFormatting sqref="X31">
    <cfRule type="cellIs" dxfId="2074" priority="46" stopIfTrue="1" operator="equal">
      <formula>"休講"</formula>
    </cfRule>
    <cfRule type="cellIs" dxfId="2073" priority="47" stopIfTrue="1" operator="equal">
      <formula>"追加"</formula>
    </cfRule>
    <cfRule type="cellIs" dxfId="2072" priority="48" stopIfTrue="1" operator="equal">
      <formula>"振替"</formula>
    </cfRule>
  </conditionalFormatting>
  <conditionalFormatting sqref="Y31">
    <cfRule type="cellIs" dxfId="2071" priority="49" stopIfTrue="1" operator="equal">
      <formula>"未定"</formula>
    </cfRule>
  </conditionalFormatting>
  <conditionalFormatting sqref="T31:U31">
    <cfRule type="cellIs" dxfId="2070" priority="42" stopIfTrue="1" operator="equal">
      <formula>"未定"</formula>
    </cfRule>
  </conditionalFormatting>
  <conditionalFormatting sqref="T31:U31">
    <cfRule type="cellIs" dxfId="2069" priority="43" stopIfTrue="1" operator="equal">
      <formula>"未定"</formula>
    </cfRule>
  </conditionalFormatting>
  <conditionalFormatting sqref="X27">
    <cfRule type="cellIs" dxfId="2068" priority="37" stopIfTrue="1" operator="equal">
      <formula>"休講"</formula>
    </cfRule>
    <cfRule type="cellIs" dxfId="2067" priority="38" stopIfTrue="1" operator="equal">
      <formula>"追加"</formula>
    </cfRule>
    <cfRule type="cellIs" dxfId="2066" priority="39" stopIfTrue="1" operator="equal">
      <formula>"振替"</formula>
    </cfRule>
  </conditionalFormatting>
  <conditionalFormatting sqref="Y27">
    <cfRule type="cellIs" dxfId="2065" priority="36" stopIfTrue="1" operator="equal">
      <formula>"未定"</formula>
    </cfRule>
  </conditionalFormatting>
  <conditionalFormatting sqref="T27:U27">
    <cfRule type="cellIs" dxfId="2064" priority="34" stopIfTrue="1" operator="equal">
      <formula>"未定"</formula>
    </cfRule>
  </conditionalFormatting>
  <conditionalFormatting sqref="T27:U27">
    <cfRule type="cellIs" dxfId="2063" priority="35" stopIfTrue="1" operator="equal">
      <formula>"未定"</formula>
    </cfRule>
  </conditionalFormatting>
  <conditionalFormatting sqref="T52:U52">
    <cfRule type="cellIs" dxfId="2062" priority="16" stopIfTrue="1" operator="equal">
      <formula>"未定"</formula>
    </cfRule>
  </conditionalFormatting>
  <conditionalFormatting sqref="X32">
    <cfRule type="cellIs" dxfId="2061" priority="30" stopIfTrue="1" operator="equal">
      <formula>"休講"</formula>
    </cfRule>
    <cfRule type="cellIs" dxfId="2060" priority="31" stopIfTrue="1" operator="equal">
      <formula>"追加"</formula>
    </cfRule>
    <cfRule type="cellIs" dxfId="2059" priority="32" stopIfTrue="1" operator="equal">
      <formula>"振替"</formula>
    </cfRule>
  </conditionalFormatting>
  <conditionalFormatting sqref="Y32">
    <cfRule type="cellIs" dxfId="2058" priority="33" stopIfTrue="1" operator="equal">
      <formula>"未定"</formula>
    </cfRule>
  </conditionalFormatting>
  <conditionalFormatting sqref="T32:U32">
    <cfRule type="cellIs" dxfId="2057" priority="28" stopIfTrue="1" operator="equal">
      <formula>"未定"</formula>
    </cfRule>
  </conditionalFormatting>
  <conditionalFormatting sqref="T32:U32">
    <cfRule type="cellIs" dxfId="2056" priority="29" stopIfTrue="1" operator="equal">
      <formula>"未定"</formula>
    </cfRule>
  </conditionalFormatting>
  <conditionalFormatting sqref="X26">
    <cfRule type="cellIs" dxfId="2055" priority="25" stopIfTrue="1" operator="equal">
      <formula>"休講"</formula>
    </cfRule>
    <cfRule type="cellIs" dxfId="2054" priority="26" stopIfTrue="1" operator="equal">
      <formula>"追加"</formula>
    </cfRule>
    <cfRule type="cellIs" dxfId="2053" priority="27" stopIfTrue="1" operator="equal">
      <formula>"振替"</formula>
    </cfRule>
  </conditionalFormatting>
  <conditionalFormatting sqref="Y26">
    <cfRule type="cellIs" dxfId="2052" priority="24" stopIfTrue="1" operator="equal">
      <formula>"未定"</formula>
    </cfRule>
  </conditionalFormatting>
  <conditionalFormatting sqref="T26:U26">
    <cfRule type="cellIs" dxfId="2051" priority="22" stopIfTrue="1" operator="equal">
      <formula>"未定"</formula>
    </cfRule>
  </conditionalFormatting>
  <conditionalFormatting sqref="T26:U26">
    <cfRule type="cellIs" dxfId="2050" priority="23" stopIfTrue="1" operator="equal">
      <formula>"未定"</formula>
    </cfRule>
  </conditionalFormatting>
  <conditionalFormatting sqref="Y52">
    <cfRule type="cellIs" dxfId="2049" priority="21" stopIfTrue="1" operator="equal">
      <formula>"未定"</formula>
    </cfRule>
  </conditionalFormatting>
  <conditionalFormatting sqref="X52">
    <cfRule type="cellIs" dxfId="2048" priority="18" stopIfTrue="1" operator="equal">
      <formula>"休講"</formula>
    </cfRule>
    <cfRule type="cellIs" dxfId="2047" priority="19" stopIfTrue="1" operator="equal">
      <formula>"追加"</formula>
    </cfRule>
    <cfRule type="cellIs" dxfId="2046" priority="20" stopIfTrue="1" operator="equal">
      <formula>"振替"</formula>
    </cfRule>
  </conditionalFormatting>
  <conditionalFormatting sqref="T52:U52">
    <cfRule type="cellIs" dxfId="2045" priority="17" stopIfTrue="1" operator="equal">
      <formula>"未定"</formula>
    </cfRule>
  </conditionalFormatting>
  <conditionalFormatting sqref="Z58:AA58">
    <cfRule type="cellIs" dxfId="2044" priority="11" stopIfTrue="1" operator="equal">
      <formula>"未定"</formula>
    </cfRule>
  </conditionalFormatting>
  <conditionalFormatting sqref="T41:U41">
    <cfRule type="cellIs" dxfId="2043" priority="5" stopIfTrue="1" operator="equal">
      <formula>"未定"</formula>
    </cfRule>
  </conditionalFormatting>
  <conditionalFormatting sqref="Z58:AA58">
    <cfRule type="cellIs" dxfId="2042" priority="15" stopIfTrue="1" operator="equal">
      <formula>"未定"</formula>
    </cfRule>
  </conditionalFormatting>
  <conditionalFormatting sqref="Z58:AA58">
    <cfRule type="cellIs" dxfId="2041" priority="14" stopIfTrue="1" operator="equal">
      <formula>"未定"</formula>
    </cfRule>
  </conditionalFormatting>
  <conditionalFormatting sqref="Z58:AA58">
    <cfRule type="cellIs" dxfId="2040" priority="13" stopIfTrue="1" operator="equal">
      <formula>"未定"</formula>
    </cfRule>
  </conditionalFormatting>
  <conditionalFormatting sqref="Z58:AA58">
    <cfRule type="cellIs" dxfId="2039" priority="12" stopIfTrue="1" operator="equal">
      <formula>"未定"</formula>
    </cfRule>
  </conditionalFormatting>
  <conditionalFormatting sqref="Y41">
    <cfRule type="cellIs" dxfId="2038" priority="10" stopIfTrue="1" operator="equal">
      <formula>"未定"</formula>
    </cfRule>
  </conditionalFormatting>
  <conditionalFormatting sqref="X41">
    <cfRule type="cellIs" dxfId="2037" priority="7" stopIfTrue="1" operator="equal">
      <formula>"休講"</formula>
    </cfRule>
    <cfRule type="cellIs" dxfId="2036" priority="8" stopIfTrue="1" operator="equal">
      <formula>"追加"</formula>
    </cfRule>
    <cfRule type="cellIs" dxfId="2035" priority="9" stopIfTrue="1" operator="equal">
      <formula>"振替"</formula>
    </cfRule>
  </conditionalFormatting>
  <conditionalFormatting sqref="T41:U41">
    <cfRule type="cellIs" dxfId="2034" priority="6" stopIfTrue="1" operator="equal">
      <formula>"未定"</formula>
    </cfRule>
  </conditionalFormatting>
  <conditionalFormatting sqref="AF68:AG68">
    <cfRule type="cellIs" dxfId="2033" priority="4" stopIfTrue="1" operator="equal">
      <formula>"未定"</formula>
    </cfRule>
  </conditionalFormatting>
  <conditionalFormatting sqref="AJ68">
    <cfRule type="cellIs" dxfId="2032" priority="1" stopIfTrue="1" operator="equal">
      <formula>"休講"</formula>
    </cfRule>
    <cfRule type="cellIs" dxfId="2031" priority="2" stopIfTrue="1" operator="equal">
      <formula>"追加"</formula>
    </cfRule>
    <cfRule type="cellIs" dxfId="2030" priority="3" stopIfTrue="1" operator="equal">
      <formula>"振替"</formula>
    </cfRule>
  </conditionalFormatting>
  <dataValidations xWindow="733" yWindow="940" count="8">
    <dataValidation type="list" allowBlank="1" showInputMessage="1" showErrorMessage="1" promptTitle="講師名" prompt="講師名を選択して下さい" sqref="M15:M17 M35:M37 Y66:Y73 AK15:AK22 AE15:AE18 M25:M27 AK25:AK32 AE30:AE32 Y15:Y22 AE25:AE28 S15:S18 AK35:AK42 Y52 M45:M47 S25:S32 AK45:AK52 M55:M57 AE35:AE42 AK55:AK62 AK66:AK73 S66:S73 M66:M68 AE66:AE73 S35:S42 AE55 AD56 Y45:Y50 S55:S62 AE45:AE50 S45:S52 AE57:AE62 Y55:Y62 Y25:Y32 Y35:Y42" xr:uid="{74DAA0F3-56AC-4F3A-9C98-F6DC1FA07A54}">
      <formula1>INDIRECT("data!$i$3:$i$50")</formula1>
    </dataValidation>
    <dataValidation type="list" allowBlank="1" showInputMessage="1" showErrorMessage="1" promptTitle="科目" prompt="科目を選択して下さい" sqref="K47 K66:K67 K57 K45 K35:K36" xr:uid="{CEDD02DF-AD74-40A7-BB93-4A24CF38C63D}">
      <formula1>INDIRECT("data!$Ａｄ$3:$Ａｄ$100")</formula1>
    </dataValidation>
    <dataValidation type="list" allowBlank="1" showInputMessage="1" showErrorMessage="1" promptTitle="生徒略称" prompt="生徒略称を選択して下さい" sqref="J36 J47 J66:J67 J57 J45" xr:uid="{357B5B2F-EE42-4A80-B426-D8989FE3123C}">
      <formula1>INDIRECT("data!$ｚ$3:$ｚ$100")</formula1>
    </dataValidation>
    <dataValidation type="list" allowBlank="1" showInputMessage="1" showErrorMessage="1" promptTitle="授業区分" prompt="選択して下さい" sqref="X31:X32 R15:R18 AD15:AD18 AJ15:AJ18 L15:L17 X66:X73 X15:X18 AD25:AD28 AJ25:AJ28 R25:R28 L25:L27 L35:L36 AJ35:AJ42 R40:R42 L45:L47 X52 AJ45:AJ52 L55:L57 AD35:AD42 AJ55:AJ62 R66:R73 X42 L66:L68 AD66:AD73 R45:R52 R37:R38 AD45:AD50 X36 R31 AD55:AD62 X55:X62 R55:R62 X45:X50 X25:X28 X39:X40 AJ66:AJ73" xr:uid="{454E8A04-DE7E-4484-BFA0-DA76E7165048}">
      <formula1>INDIRECT("data!$c$4:$c$10")</formula1>
    </dataValidation>
    <dataValidation type="list" allowBlank="1" showInputMessage="1" showErrorMessage="1" promptTitle="科目" prompt="科目を選択して下さい" sqref="K55:K56 K37 K46 K15:K17 AC15:AC18 W54:W62 AI15:AI22 AC24:AC28 W69:W73 K25:K27 W15:W22 AI24:AI32 W52 Q15:Q18 AC30:AC32 AI34:AI42 K68 W44:W50 Q30:Q32 AI44:AI52 AI54:AI62 Q66:Q73 W34:W42 AC34:AC42 AC66:AC72 Q24:Q26 Q34 AC48:AC50 Q37:Q42 AC44:AC46 Q44:Q52 AC54:AC62 Q54:Q62 W66:W67 W24:W32 AI66:AI73" xr:uid="{DBE46C5A-5797-4306-B667-B716C03B1CDB}">
      <formula1>INDIRECT("data!$ae$3:$ae$100")</formula1>
    </dataValidation>
    <dataValidation type="list" allowBlank="1" showInputMessage="1" showErrorMessage="1" promptTitle="生徒略称" prompt="生徒略称を選択して下さい" sqref="J55:J56 J37 J46 AH35:AH42 J15:J17 V66:V73 AH15:AH22 P15:P18 AB15:AB18 J25:J27 AH25:AH32 AB30:AB32 V15:V22 J35 P45:P52 P66:P73 AH45:AH52 AB66:AB73 AB35:AB42 AH55:AH62 AH66:AH73 J68 P35:P37 V55:V62 V45:V50 AB25:AB28 V52 AB45:AB50 P39 P25:P32 AB55:AB62 P55:P62 V25:V32 V35:V42" xr:uid="{C99D012B-DEAC-4866-BA5F-7D29811F604A}">
      <formula1>INDIRECT("data!$S$3:$S$100")</formula1>
    </dataValidation>
    <dataValidation type="list" allowBlank="1" showInputMessage="1" showErrorMessage="1" sqref="P38 P40:P42" xr:uid="{22B1B67A-BD64-4917-A5C0-E46E0D21FE31}">
      <formula1>INDIRECT("data!$S$3:$S$100")</formula1>
    </dataValidation>
    <dataValidation type="list" allowBlank="1" showInputMessage="1" showErrorMessage="1" promptTitle="授業区分" prompt="選択して下さい" sqref="AD30:AD32 L37 X19:X22 AJ29:AJ32 R32 X35 AJ19:AJ22 R39 R35:R36 X37:X38 R29:R30 X29:X30 X41" xr:uid="{B26C0639-D433-408B-9E88-FC23E2FE29FF}">
      <formula1>INDIRECT("data!$c$4:$c$13")</formula1>
    </dataValidation>
  </dataValidations>
  <pageMargins left="0.25" right="0.25" top="0.75" bottom="0.75" header="0.3" footer="0.3"/>
  <pageSetup paperSize="9" scale="4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6">
    <pageSetUpPr fitToPage="1"/>
  </sheetPr>
  <dimension ref="B1:AN75"/>
  <sheetViews>
    <sheetView zoomScaleNormal="100" workbookViewId="0">
      <pane ySplit="13" topLeftCell="A14" activePane="bottomLeft" state="frozen"/>
      <selection activeCell="U76" sqref="U76:U77"/>
      <selection pane="bottomLeft" activeCell="AM16" sqref="AM16"/>
    </sheetView>
  </sheetViews>
  <sheetFormatPr defaultColWidth="9" defaultRowHeight="11.25" customHeight="1" x14ac:dyDescent="0.2"/>
  <cols>
    <col min="1" max="1" width="3" style="23" customWidth="1"/>
    <col min="2" max="2" width="7.453125" style="23" customWidth="1"/>
    <col min="3" max="3" width="3.08984375" style="23" customWidth="1"/>
    <col min="4" max="7" width="6.26953125" style="23" customWidth="1"/>
    <col min="8" max="36" width="5.6328125" style="23" customWidth="1"/>
    <col min="37" max="38" width="9" style="23"/>
    <col min="39" max="39" width="18" style="23" customWidth="1"/>
    <col min="40" max="16384" width="9" style="23"/>
  </cols>
  <sheetData>
    <row r="1" spans="2:40" ht="10.5" customHeight="1" thickBot="1" x14ac:dyDescent="0.25">
      <c r="B1" s="24"/>
      <c r="C1" s="24"/>
      <c r="D1" s="24"/>
      <c r="E1" s="24"/>
    </row>
    <row r="2" spans="2:40" s="167" customFormat="1" ht="11.25" customHeight="1" x14ac:dyDescent="0.2">
      <c r="B2" s="1244">
        <f>日付!A1</f>
        <v>43709</v>
      </c>
      <c r="C2" s="1245"/>
      <c r="D2" s="1245"/>
      <c r="E2" s="1248" t="s">
        <v>133</v>
      </c>
      <c r="F2" s="1248"/>
      <c r="G2" s="1248"/>
      <c r="H2" s="1248"/>
      <c r="I2" s="1248"/>
      <c r="J2" s="1248"/>
      <c r="K2" s="1249"/>
      <c r="L2" s="25"/>
      <c r="M2" s="1252">
        <f>日付!A1</f>
        <v>43709</v>
      </c>
      <c r="N2" s="1253"/>
      <c r="O2" s="1227" t="s">
        <v>433</v>
      </c>
      <c r="P2" s="1256">
        <f>EOMONTH(M2,0)</f>
        <v>43738</v>
      </c>
      <c r="Q2" s="1257"/>
      <c r="R2" s="1260"/>
      <c r="S2" s="1261"/>
      <c r="V2" s="168" t="s">
        <v>137</v>
      </c>
      <c r="W2" s="169"/>
      <c r="X2" s="170" t="s">
        <v>31</v>
      </c>
      <c r="AC2" s="171"/>
      <c r="AD2" s="172"/>
      <c r="AE2" s="173" t="s">
        <v>3</v>
      </c>
      <c r="AF2" s="174"/>
      <c r="AG2" s="174"/>
      <c r="AH2" s="174"/>
      <c r="AI2" s="1276" t="s">
        <v>165</v>
      </c>
      <c r="AJ2" s="1227"/>
      <c r="AK2" s="1227"/>
      <c r="AL2" s="1229" t="s">
        <v>166</v>
      </c>
    </row>
    <row r="3" spans="2:40" s="167" customFormat="1" ht="11.25" customHeight="1" thickBot="1" x14ac:dyDescent="0.25">
      <c r="B3" s="1246"/>
      <c r="C3" s="1247"/>
      <c r="D3" s="1247"/>
      <c r="E3" s="1250"/>
      <c r="F3" s="1250"/>
      <c r="G3" s="1250"/>
      <c r="H3" s="1250"/>
      <c r="I3" s="1250"/>
      <c r="J3" s="1250"/>
      <c r="K3" s="1251"/>
      <c r="L3" s="25"/>
      <c r="M3" s="1254"/>
      <c r="N3" s="1255"/>
      <c r="O3" s="1228"/>
      <c r="P3" s="1258"/>
      <c r="Q3" s="1259"/>
      <c r="R3" s="1262"/>
      <c r="S3" s="1258"/>
      <c r="V3" s="175" t="s">
        <v>138</v>
      </c>
      <c r="W3" s="176"/>
      <c r="X3" s="177" t="s">
        <v>31</v>
      </c>
      <c r="Z3" s="178"/>
      <c r="AA3" s="178"/>
      <c r="AB3" s="178"/>
      <c r="AC3" s="179"/>
      <c r="AD3" s="180"/>
      <c r="AE3" s="181">
        <f>COUNTA(AC2:AD3)</f>
        <v>0</v>
      </c>
      <c r="AF3" s="174"/>
      <c r="AG3" s="174"/>
      <c r="AH3" s="174"/>
      <c r="AI3" s="1277"/>
      <c r="AJ3" s="1228"/>
      <c r="AK3" s="1228"/>
      <c r="AL3" s="1230"/>
    </row>
    <row r="4" spans="2:40" s="167" customFormat="1" ht="11.25" hidden="1" customHeight="1" thickBot="1" x14ac:dyDescent="0.25">
      <c r="B4" s="41"/>
      <c r="C4" s="41"/>
      <c r="D4" s="41"/>
      <c r="E4" s="2"/>
      <c r="F4" s="2"/>
      <c r="G4" s="2"/>
      <c r="H4" s="2"/>
      <c r="I4" s="2"/>
      <c r="J4" s="2"/>
      <c r="K4" s="2"/>
      <c r="L4" s="25"/>
      <c r="M4" s="183"/>
      <c r="N4" s="183"/>
      <c r="O4" s="183"/>
      <c r="P4" s="183"/>
      <c r="Q4" s="184"/>
      <c r="R4" s="185"/>
      <c r="S4" s="185"/>
      <c r="W4" s="186"/>
      <c r="X4" s="186"/>
      <c r="Y4" s="187"/>
      <c r="Z4" s="178"/>
      <c r="AA4" s="178"/>
      <c r="AB4" s="178"/>
      <c r="AC4" s="188"/>
      <c r="AD4" s="188"/>
      <c r="AF4" s="174"/>
      <c r="AG4" s="174"/>
      <c r="AH4" s="174"/>
      <c r="AI4" s="182"/>
      <c r="AJ4" s="184"/>
      <c r="AK4" s="184"/>
      <c r="AL4" s="182"/>
    </row>
    <row r="5" spans="2:40" s="167" customFormat="1" ht="11.25" customHeight="1" thickBot="1" x14ac:dyDescent="0.25">
      <c r="B5" s="1231" t="s">
        <v>126</v>
      </c>
      <c r="C5" s="1234" t="s">
        <v>38</v>
      </c>
      <c r="D5" s="1236" t="s">
        <v>25</v>
      </c>
      <c r="E5" s="1238" t="s">
        <v>26</v>
      </c>
      <c r="F5" s="1240" t="s">
        <v>767</v>
      </c>
      <c r="G5" s="1242" t="s">
        <v>768</v>
      </c>
      <c r="H5" s="1240" t="s">
        <v>99</v>
      </c>
      <c r="I5" s="1263" t="s">
        <v>100</v>
      </c>
      <c r="J5" s="1240" t="s">
        <v>31</v>
      </c>
      <c r="K5" s="1265" t="s">
        <v>434</v>
      </c>
      <c r="L5" s="1268" t="s">
        <v>435</v>
      </c>
      <c r="M5" s="550"/>
      <c r="N5" s="547"/>
      <c r="O5" s="1271" t="s">
        <v>171</v>
      </c>
      <c r="P5" s="1272"/>
      <c r="Q5" s="701" t="s">
        <v>25</v>
      </c>
      <c r="R5" s="190" t="s">
        <v>26</v>
      </c>
      <c r="S5" s="190" t="s">
        <v>169</v>
      </c>
      <c r="T5" s="190" t="s">
        <v>98</v>
      </c>
      <c r="U5" s="190" t="s">
        <v>99</v>
      </c>
      <c r="V5" s="1273" t="s">
        <v>30</v>
      </c>
      <c r="W5" s="1274"/>
      <c r="X5" s="1275"/>
      <c r="Y5" s="705"/>
      <c r="Z5" s="705"/>
      <c r="AA5" s="705"/>
      <c r="AB5" s="706"/>
      <c r="AC5" s="704"/>
      <c r="AD5" s="1219" t="s">
        <v>172</v>
      </c>
      <c r="AE5" s="1221" t="s">
        <v>57</v>
      </c>
      <c r="AF5" s="191"/>
      <c r="AG5" s="191"/>
      <c r="AH5" s="191"/>
      <c r="AI5" s="191"/>
      <c r="AJ5" s="191"/>
      <c r="AK5" s="186"/>
      <c r="AL5" s="1188"/>
      <c r="AM5" s="186"/>
    </row>
    <row r="6" spans="2:40" s="186" customFormat="1" ht="11.25" customHeight="1" thickBot="1" x14ac:dyDescent="0.25">
      <c r="B6" s="1232"/>
      <c r="C6" s="1235"/>
      <c r="D6" s="1237"/>
      <c r="E6" s="1239"/>
      <c r="F6" s="1241"/>
      <c r="G6" s="1243"/>
      <c r="H6" s="1241"/>
      <c r="I6" s="1264"/>
      <c r="J6" s="1241"/>
      <c r="K6" s="1266"/>
      <c r="L6" s="1269"/>
      <c r="M6" s="550"/>
      <c r="N6" s="548"/>
      <c r="O6" s="1222" t="str">
        <f>H12</f>
        <v>15：15～16:45</v>
      </c>
      <c r="P6" s="1223"/>
      <c r="Q6" s="192">
        <f>K23</f>
        <v>2</v>
      </c>
      <c r="R6" s="193">
        <f>K33</f>
        <v>1</v>
      </c>
      <c r="S6" s="192">
        <f>K43</f>
        <v>1</v>
      </c>
      <c r="T6" s="192">
        <f>K53</f>
        <v>1</v>
      </c>
      <c r="U6" s="192">
        <f>K63</f>
        <v>0</v>
      </c>
      <c r="V6" s="1224" t="str">
        <f>H65</f>
        <v>13：00～14：30</v>
      </c>
      <c r="W6" s="1225"/>
      <c r="X6" s="708">
        <f>K74</f>
        <v>1</v>
      </c>
      <c r="Y6" s="1226"/>
      <c r="Z6" s="1226"/>
      <c r="AA6" s="707"/>
      <c r="AB6" s="707"/>
      <c r="AC6" s="704"/>
      <c r="AD6" s="1219"/>
      <c r="AE6" s="1221"/>
      <c r="AF6" s="194"/>
      <c r="AG6" s="194"/>
      <c r="AH6" s="194"/>
      <c r="AI6" s="194"/>
      <c r="AJ6" s="702"/>
      <c r="AL6" s="1188"/>
    </row>
    <row r="7" spans="2:40" s="186" customFormat="1" ht="11.25" customHeight="1" x14ac:dyDescent="0.2">
      <c r="B7" s="1232"/>
      <c r="C7" s="45" t="s">
        <v>129</v>
      </c>
      <c r="D7" s="47">
        <f>IF(ISBLANK(C18),"",C18)</f>
        <v>4</v>
      </c>
      <c r="E7" s="47">
        <f>IF(ISBLANK(C28),"",C28)</f>
        <v>4</v>
      </c>
      <c r="F7" s="47">
        <f>IF(ISBLANK(C38),"",C38)</f>
        <v>4</v>
      </c>
      <c r="G7" s="47">
        <f>IF(ISBLANK(C38),"",C38)</f>
        <v>4</v>
      </c>
      <c r="H7" s="47">
        <f>IF(ISBLANK(C38),"",C38)</f>
        <v>4</v>
      </c>
      <c r="I7" s="47">
        <f>IF(ISBLANK(C69),"",C69)</f>
        <v>5</v>
      </c>
      <c r="J7" s="47"/>
      <c r="K7" s="1266"/>
      <c r="L7" s="1269"/>
      <c r="M7" s="550"/>
      <c r="N7" s="548"/>
      <c r="O7" s="1209" t="str">
        <f>N12</f>
        <v>16：50～18：20</v>
      </c>
      <c r="P7" s="1210"/>
      <c r="Q7" s="196">
        <f>Q23</f>
        <v>2</v>
      </c>
      <c r="R7" s="197">
        <f>Q33</f>
        <v>6</v>
      </c>
      <c r="S7" s="196">
        <f>Q43</f>
        <v>3</v>
      </c>
      <c r="T7" s="196">
        <f>Q53</f>
        <v>3</v>
      </c>
      <c r="U7" s="196">
        <f>Q63</f>
        <v>5</v>
      </c>
      <c r="V7" s="1211" t="str">
        <f>N65</f>
        <v>14：35～16：05</v>
      </c>
      <c r="W7" s="1212"/>
      <c r="X7" s="709">
        <f>Q74</f>
        <v>2</v>
      </c>
      <c r="Y7" s="1213"/>
      <c r="Z7" s="1213"/>
      <c r="AA7" s="706"/>
      <c r="AB7" s="705"/>
      <c r="AC7" s="704"/>
      <c r="AD7" s="1217" t="s">
        <v>174</v>
      </c>
      <c r="AE7" s="1219" t="s">
        <v>436</v>
      </c>
      <c r="AF7" s="198"/>
      <c r="AG7" s="198"/>
      <c r="AH7" s="198"/>
      <c r="AI7" s="198"/>
      <c r="AJ7" s="702"/>
      <c r="AL7" s="1220"/>
    </row>
    <row r="8" spans="2:40" s="186" customFormat="1" ht="11.25" customHeight="1" thickBot="1" x14ac:dyDescent="0.25">
      <c r="B8" s="1232"/>
      <c r="C8" s="45" t="s">
        <v>437</v>
      </c>
      <c r="D8" s="50">
        <f>IF(ISBLANK(C21),"",C21)</f>
        <v>7</v>
      </c>
      <c r="E8" s="51">
        <f>IF(ISBLANK(C31),"",C31)</f>
        <v>7</v>
      </c>
      <c r="F8" s="51">
        <f>IF(ISBLANK(C41),"",C41)</f>
        <v>7</v>
      </c>
      <c r="G8" s="51">
        <f>IF(ISBLANK(C41),"",C41)</f>
        <v>7</v>
      </c>
      <c r="H8" s="51">
        <f>IF(ISBLANK(C41),"",C41)</f>
        <v>7</v>
      </c>
      <c r="I8" s="51">
        <f>IF(ISBLANK(C72),"",C72)</f>
        <v>7</v>
      </c>
      <c r="J8" s="51"/>
      <c r="K8" s="1267"/>
      <c r="L8" s="1270"/>
      <c r="M8" s="550"/>
      <c r="N8" s="548"/>
      <c r="O8" s="1209" t="str">
        <f>T12</f>
        <v>18：25～19：55</v>
      </c>
      <c r="P8" s="1210"/>
      <c r="Q8" s="196">
        <f>W23</f>
        <v>3</v>
      </c>
      <c r="R8" s="197">
        <f>W33</f>
        <v>4</v>
      </c>
      <c r="S8" s="703">
        <f>W43</f>
        <v>5</v>
      </c>
      <c r="T8" s="196">
        <f>W53</f>
        <v>4</v>
      </c>
      <c r="U8" s="196">
        <f>W63</f>
        <v>5</v>
      </c>
      <c r="V8" s="1211" t="str">
        <f>T65</f>
        <v>16：10～17：40</v>
      </c>
      <c r="W8" s="1212"/>
      <c r="X8" s="709">
        <f>W74</f>
        <v>3</v>
      </c>
      <c r="Y8" s="1213"/>
      <c r="Z8" s="1213"/>
      <c r="AA8" s="706"/>
      <c r="AB8" s="705"/>
      <c r="AC8" s="704"/>
      <c r="AD8" s="1218"/>
      <c r="AE8" s="1219"/>
      <c r="AF8" s="198"/>
      <c r="AG8" s="198"/>
      <c r="AH8" s="198"/>
      <c r="AI8" s="198"/>
      <c r="AJ8" s="702"/>
      <c r="AL8" s="1188"/>
    </row>
    <row r="9" spans="2:40" s="186" customFormat="1" ht="11.25" customHeight="1" thickTop="1" thickBot="1" x14ac:dyDescent="0.25">
      <c r="B9" s="1232"/>
      <c r="C9" s="46" t="s">
        <v>135</v>
      </c>
      <c r="D9" s="48">
        <f>IF(ISBLANK(B15),"",B19)</f>
        <v>11</v>
      </c>
      <c r="E9" s="48">
        <f>IF(ISBLANK(B25),"",B29)</f>
        <v>14</v>
      </c>
      <c r="F9" s="48">
        <f>IF(ISBLANK(B35),"",B39)</f>
        <v>13</v>
      </c>
      <c r="G9" s="48">
        <f>IF(ISBLANK(B45),"",B49)</f>
        <v>11</v>
      </c>
      <c r="H9" s="48">
        <f>IF(ISBLANK(B55),"",B59)</f>
        <v>13</v>
      </c>
      <c r="I9" s="48">
        <f>IF(ISBLANK(B66),"",B70)</f>
        <v>9</v>
      </c>
      <c r="J9" s="49"/>
      <c r="K9" s="546">
        <f>D9+E9+F9+G9+H9+I9+J9</f>
        <v>71</v>
      </c>
      <c r="L9" s="1207">
        <f>D7*D8+E7*D8+F7*F8+G7*G8+H7*H8+I7*I8+J7*J8</f>
        <v>175</v>
      </c>
      <c r="M9" s="201"/>
      <c r="N9" s="549"/>
      <c r="O9" s="1209" t="str">
        <f>Z12</f>
        <v>20：00～21：30</v>
      </c>
      <c r="P9" s="1210"/>
      <c r="Q9" s="196">
        <f>AC23</f>
        <v>4</v>
      </c>
      <c r="R9" s="197">
        <f>AC33</f>
        <v>3</v>
      </c>
      <c r="S9" s="196">
        <f>AC43</f>
        <v>4</v>
      </c>
      <c r="T9" s="196">
        <f>AC53</f>
        <v>3</v>
      </c>
      <c r="U9" s="196">
        <f>AC63</f>
        <v>3</v>
      </c>
      <c r="V9" s="1211" t="str">
        <f>Z65</f>
        <v>17：45～19：15</v>
      </c>
      <c r="W9" s="1212"/>
      <c r="X9" s="709">
        <f>AC74</f>
        <v>2</v>
      </c>
      <c r="Y9" s="1213"/>
      <c r="Z9" s="1213"/>
      <c r="AA9" s="706"/>
      <c r="AB9" s="705"/>
      <c r="AC9" s="704"/>
      <c r="AD9" s="1214" t="s">
        <v>173</v>
      </c>
      <c r="AE9" s="1215" t="s">
        <v>438</v>
      </c>
      <c r="AF9" s="198"/>
      <c r="AG9" s="198"/>
      <c r="AH9" s="198"/>
      <c r="AI9" s="198"/>
      <c r="AJ9" s="702"/>
      <c r="AL9" s="1188"/>
    </row>
    <row r="10" spans="2:40" s="167" customFormat="1" ht="11.25" customHeight="1" thickBot="1" x14ac:dyDescent="0.25">
      <c r="B10" s="1233"/>
      <c r="C10" s="42"/>
      <c r="D10" s="43">
        <f>IF(ISBLANK(B15),"",B23)</f>
        <v>0.39285714285714285</v>
      </c>
      <c r="E10" s="44">
        <f>IF(ISBLANK(B25),"",B33)</f>
        <v>0.5</v>
      </c>
      <c r="F10" s="44">
        <f>IF(ISBLANK(B35),"",B43)</f>
        <v>0.4642857142857143</v>
      </c>
      <c r="G10" s="44">
        <f>IF(ISBLANK(B45),"",B53)</f>
        <v>0.39285714285714285</v>
      </c>
      <c r="H10" s="44">
        <f>IF(ISBLANK(B59),"",B63)</f>
        <v>0.4642857142857143</v>
      </c>
      <c r="I10" s="44">
        <f>IF(ISBLANK(B66),"",B74)</f>
        <v>0.25714285714285712</v>
      </c>
      <c r="J10" s="44"/>
      <c r="K10" s="52">
        <f>K9/L9</f>
        <v>0.40571428571428569</v>
      </c>
      <c r="L10" s="1208"/>
      <c r="M10" s="201"/>
      <c r="N10" s="549"/>
      <c r="O10" s="1189" t="str">
        <f>AF12</f>
        <v>21：35～23：05</v>
      </c>
      <c r="P10" s="1190"/>
      <c r="Q10" s="199">
        <f>AI23</f>
        <v>0</v>
      </c>
      <c r="R10" s="200">
        <f>AI33</f>
        <v>0</v>
      </c>
      <c r="S10" s="199">
        <f>AI43</f>
        <v>0</v>
      </c>
      <c r="T10" s="199">
        <f>AI53</f>
        <v>0</v>
      </c>
      <c r="U10" s="199">
        <f>AI63</f>
        <v>0</v>
      </c>
      <c r="V10" s="1191" t="str">
        <f>AF65</f>
        <v>19：20～20：50</v>
      </c>
      <c r="W10" s="1192"/>
      <c r="X10" s="710">
        <f>AI74</f>
        <v>1</v>
      </c>
      <c r="Y10" s="707"/>
      <c r="Z10" s="707"/>
      <c r="AA10" s="707"/>
      <c r="AB10" s="707"/>
      <c r="AC10" s="705"/>
      <c r="AD10" s="1214"/>
      <c r="AE10" s="1215"/>
      <c r="AF10" s="194"/>
      <c r="AG10" s="194"/>
      <c r="AH10" s="194"/>
      <c r="AI10" s="194"/>
      <c r="AJ10" s="702"/>
      <c r="AK10" s="186"/>
      <c r="AL10" s="1188"/>
      <c r="AM10" s="186"/>
    </row>
    <row r="11" spans="2:40" ht="11.25" customHeight="1" thickBot="1" x14ac:dyDescent="0.25"/>
    <row r="12" spans="2:40" s="22" customFormat="1" ht="12.75" customHeight="1" x14ac:dyDescent="0.2">
      <c r="B12" s="1302" t="s">
        <v>127</v>
      </c>
      <c r="C12" s="1304" t="s">
        <v>110</v>
      </c>
      <c r="D12" s="1306" t="s">
        <v>39</v>
      </c>
      <c r="E12" s="1307"/>
      <c r="F12" s="1307"/>
      <c r="G12" s="37"/>
      <c r="H12" s="1201" t="s">
        <v>843</v>
      </c>
      <c r="I12" s="1202"/>
      <c r="J12" s="1202"/>
      <c r="K12" s="1202"/>
      <c r="L12" s="1202"/>
      <c r="M12" s="1203"/>
      <c r="N12" s="1201" t="s">
        <v>844</v>
      </c>
      <c r="O12" s="1202"/>
      <c r="P12" s="1202"/>
      <c r="Q12" s="1202"/>
      <c r="R12" s="1202"/>
      <c r="S12" s="1203"/>
      <c r="T12" s="1204" t="s">
        <v>845</v>
      </c>
      <c r="U12" s="1205"/>
      <c r="V12" s="1205"/>
      <c r="W12" s="1205"/>
      <c r="X12" s="1205"/>
      <c r="Y12" s="1206"/>
      <c r="Z12" s="1204" t="s">
        <v>954</v>
      </c>
      <c r="AA12" s="1205"/>
      <c r="AB12" s="1205"/>
      <c r="AC12" s="1205"/>
      <c r="AD12" s="1205"/>
      <c r="AE12" s="1206"/>
      <c r="AF12" s="1201" t="s">
        <v>847</v>
      </c>
      <c r="AG12" s="1202"/>
      <c r="AH12" s="1202"/>
      <c r="AI12" s="1202"/>
      <c r="AJ12" s="1202"/>
      <c r="AK12" s="1203"/>
      <c r="AL12" s="1314" t="s">
        <v>376</v>
      </c>
      <c r="AM12" s="1314"/>
      <c r="AN12" s="1314"/>
    </row>
    <row r="13" spans="2:40" s="22" customFormat="1" ht="12.75" customHeight="1" thickBot="1" x14ac:dyDescent="0.25">
      <c r="B13" s="1303"/>
      <c r="C13" s="1305"/>
      <c r="D13" s="1308"/>
      <c r="E13" s="1309"/>
      <c r="F13" s="1309"/>
      <c r="G13" s="122" t="s">
        <v>437</v>
      </c>
      <c r="H13" s="38" t="s">
        <v>439</v>
      </c>
      <c r="I13" s="34" t="s">
        <v>440</v>
      </c>
      <c r="J13" s="34" t="s">
        <v>123</v>
      </c>
      <c r="K13" s="34" t="s">
        <v>124</v>
      </c>
      <c r="L13" s="34" t="s">
        <v>128</v>
      </c>
      <c r="M13" s="36" t="s">
        <v>97</v>
      </c>
      <c r="N13" s="39" t="s">
        <v>439</v>
      </c>
      <c r="O13" s="34" t="s">
        <v>440</v>
      </c>
      <c r="P13" s="34" t="s">
        <v>123</v>
      </c>
      <c r="Q13" s="34" t="s">
        <v>124</v>
      </c>
      <c r="R13" s="34" t="s">
        <v>128</v>
      </c>
      <c r="S13" s="36" t="s">
        <v>97</v>
      </c>
      <c r="T13" s="110" t="s">
        <v>439</v>
      </c>
      <c r="U13" s="110" t="s">
        <v>440</v>
      </c>
      <c r="V13" s="34" t="s">
        <v>123</v>
      </c>
      <c r="W13" s="34" t="s">
        <v>124</v>
      </c>
      <c r="X13" s="34" t="s">
        <v>128</v>
      </c>
      <c r="Y13" s="35" t="s">
        <v>97</v>
      </c>
      <c r="Z13" s="39" t="s">
        <v>439</v>
      </c>
      <c r="AA13" s="34" t="s">
        <v>440</v>
      </c>
      <c r="AB13" s="34" t="s">
        <v>123</v>
      </c>
      <c r="AC13" s="34" t="s">
        <v>124</v>
      </c>
      <c r="AD13" s="34" t="s">
        <v>128</v>
      </c>
      <c r="AE13" s="36" t="s">
        <v>97</v>
      </c>
      <c r="AF13" s="39" t="s">
        <v>439</v>
      </c>
      <c r="AG13" s="34" t="s">
        <v>440</v>
      </c>
      <c r="AH13" s="34" t="s">
        <v>123</v>
      </c>
      <c r="AI13" s="34" t="s">
        <v>124</v>
      </c>
      <c r="AJ13" s="34" t="s">
        <v>128</v>
      </c>
      <c r="AK13" s="36" t="s">
        <v>97</v>
      </c>
      <c r="AL13" s="108" t="s">
        <v>123</v>
      </c>
      <c r="AM13" s="101" t="s">
        <v>129</v>
      </c>
      <c r="AN13" s="101" t="s">
        <v>347</v>
      </c>
    </row>
    <row r="14" spans="2:40" s="22" customFormat="1" ht="5.25" customHeight="1" thickBot="1" x14ac:dyDescent="0.25">
      <c r="B14" s="20"/>
    </row>
    <row r="15" spans="2:40" s="86" customFormat="1" ht="11.25" customHeight="1" thickBot="1" x14ac:dyDescent="0.25">
      <c r="B15" s="1298">
        <f>日付!B7</f>
        <v>43738</v>
      </c>
      <c r="C15" s="1300" t="s">
        <v>25</v>
      </c>
      <c r="D15" s="1185" t="s">
        <v>130</v>
      </c>
      <c r="E15" s="1186"/>
      <c r="F15" s="1187"/>
      <c r="G15" s="491">
        <v>1</v>
      </c>
      <c r="H15" s="638"/>
      <c r="I15" s="639"/>
      <c r="J15" s="588"/>
      <c r="K15" s="588"/>
      <c r="L15" s="591"/>
      <c r="M15" s="590"/>
      <c r="N15" s="593"/>
      <c r="O15" s="594"/>
      <c r="P15" s="588"/>
      <c r="Q15" s="588"/>
      <c r="R15" s="591"/>
      <c r="S15" s="590"/>
      <c r="T15" s="450"/>
      <c r="U15" s="451"/>
      <c r="V15" s="89"/>
      <c r="W15" s="89"/>
      <c r="X15" s="109"/>
      <c r="Y15" s="90"/>
      <c r="Z15" s="450"/>
      <c r="AA15" s="451"/>
      <c r="AB15" s="89"/>
      <c r="AC15" s="89"/>
      <c r="AD15" s="109"/>
      <c r="AE15" s="90"/>
      <c r="AF15" s="593"/>
      <c r="AG15" s="594"/>
      <c r="AH15" s="588"/>
      <c r="AI15" s="588"/>
      <c r="AJ15" s="591"/>
      <c r="AK15" s="590"/>
      <c r="AL15" s="490"/>
      <c r="AM15" s="389" t="s">
        <v>377</v>
      </c>
    </row>
    <row r="16" spans="2:40" s="86" customFormat="1" ht="11.25" customHeight="1" x14ac:dyDescent="0.2">
      <c r="B16" s="1299"/>
      <c r="C16" s="1301"/>
      <c r="D16" s="640" t="s">
        <v>48</v>
      </c>
      <c r="E16" s="641">
        <v>0.54166666666666663</v>
      </c>
      <c r="F16" s="642" t="s">
        <v>766</v>
      </c>
      <c r="G16" s="165">
        <v>2</v>
      </c>
      <c r="H16" s="161">
        <v>0.63541666666666663</v>
      </c>
      <c r="I16" s="162">
        <v>0.69791666666666663</v>
      </c>
      <c r="J16" s="69" t="s">
        <v>568</v>
      </c>
      <c r="K16" s="69" t="s">
        <v>45</v>
      </c>
      <c r="L16" s="70" t="s">
        <v>33</v>
      </c>
      <c r="M16" s="163" t="s">
        <v>46</v>
      </c>
      <c r="N16" s="161">
        <v>0.70138888888888884</v>
      </c>
      <c r="O16" s="162">
        <v>0.76388888888888884</v>
      </c>
      <c r="P16" s="69" t="s">
        <v>535</v>
      </c>
      <c r="Q16" s="69" t="s">
        <v>45</v>
      </c>
      <c r="R16" s="70" t="s">
        <v>33</v>
      </c>
      <c r="S16" s="163" t="s">
        <v>46</v>
      </c>
      <c r="T16" s="161">
        <v>0.76736111111111116</v>
      </c>
      <c r="U16" s="162">
        <v>0.82986111111111116</v>
      </c>
      <c r="V16" s="69" t="s">
        <v>950</v>
      </c>
      <c r="W16" s="69" t="s">
        <v>45</v>
      </c>
      <c r="X16" s="70" t="s">
        <v>33</v>
      </c>
      <c r="Y16" s="163" t="s">
        <v>46</v>
      </c>
      <c r="Z16" s="161">
        <v>0.83333333333333337</v>
      </c>
      <c r="AA16" s="162">
        <v>0.89583333333333337</v>
      </c>
      <c r="AB16" s="69" t="s">
        <v>535</v>
      </c>
      <c r="AC16" s="69" t="s">
        <v>45</v>
      </c>
      <c r="AD16" s="70" t="s">
        <v>40</v>
      </c>
      <c r="AE16" s="163" t="s">
        <v>46</v>
      </c>
      <c r="AF16" s="607"/>
      <c r="AG16" s="608"/>
      <c r="AH16" s="599"/>
      <c r="AI16" s="599"/>
      <c r="AJ16" s="600"/>
      <c r="AK16" s="609"/>
      <c r="AL16" s="490"/>
      <c r="AM16" s="389"/>
    </row>
    <row r="17" spans="2:39" s="86" customFormat="1" ht="11.25" customHeight="1" thickBot="1" x14ac:dyDescent="0.25">
      <c r="B17" s="1299"/>
      <c r="C17" s="1301"/>
      <c r="D17" s="640" t="s">
        <v>707</v>
      </c>
      <c r="E17" s="641">
        <v>0.54166666666666663</v>
      </c>
      <c r="F17" s="643" t="s">
        <v>766</v>
      </c>
      <c r="G17" s="165">
        <v>3</v>
      </c>
      <c r="H17" s="161">
        <v>0.63541666666666663</v>
      </c>
      <c r="I17" s="162">
        <v>0.69791666666666663</v>
      </c>
      <c r="J17" s="69" t="s">
        <v>676</v>
      </c>
      <c r="K17" s="69" t="s">
        <v>47</v>
      </c>
      <c r="L17" s="70" t="s">
        <v>40</v>
      </c>
      <c r="M17" s="71" t="s">
        <v>707</v>
      </c>
      <c r="N17" s="161">
        <v>0.70138888888888884</v>
      </c>
      <c r="O17" s="162">
        <v>0.76388888888888884</v>
      </c>
      <c r="P17" s="69" t="s">
        <v>834</v>
      </c>
      <c r="Q17" s="69" t="s">
        <v>47</v>
      </c>
      <c r="R17" s="70" t="s">
        <v>33</v>
      </c>
      <c r="S17" s="163" t="s">
        <v>707</v>
      </c>
      <c r="T17" s="161">
        <v>0.76736111111111116</v>
      </c>
      <c r="U17" s="162">
        <v>0.82986111111111116</v>
      </c>
      <c r="V17" s="69" t="s">
        <v>812</v>
      </c>
      <c r="W17" s="69" t="s">
        <v>47</v>
      </c>
      <c r="X17" s="70" t="s">
        <v>21</v>
      </c>
      <c r="Y17" s="163" t="s">
        <v>707</v>
      </c>
      <c r="Z17" s="161">
        <v>0.83333333333333337</v>
      </c>
      <c r="AA17" s="162">
        <v>0.89583333333333337</v>
      </c>
      <c r="AB17" s="69" t="s">
        <v>700</v>
      </c>
      <c r="AC17" s="69" t="s">
        <v>47</v>
      </c>
      <c r="AD17" s="70" t="s">
        <v>33</v>
      </c>
      <c r="AE17" s="163" t="s">
        <v>707</v>
      </c>
      <c r="AF17" s="607"/>
      <c r="AG17" s="608"/>
      <c r="AH17" s="599"/>
      <c r="AI17" s="599"/>
      <c r="AJ17" s="600"/>
      <c r="AK17" s="609"/>
      <c r="AL17" s="490"/>
      <c r="AM17" s="389"/>
    </row>
    <row r="18" spans="2:39" s="86" customFormat="1" ht="11.25" customHeight="1" thickBot="1" x14ac:dyDescent="0.25">
      <c r="B18" s="711" t="s">
        <v>164</v>
      </c>
      <c r="C18" s="566">
        <v>4</v>
      </c>
      <c r="D18" s="644"/>
      <c r="E18" s="644"/>
      <c r="F18" s="644"/>
      <c r="G18" s="165">
        <v>4</v>
      </c>
      <c r="H18" s="602"/>
      <c r="I18" s="669" t="s">
        <v>170</v>
      </c>
      <c r="J18" s="670" t="s">
        <v>167</v>
      </c>
      <c r="K18" s="670" t="s">
        <v>129</v>
      </c>
      <c r="L18" s="670" t="s">
        <v>128</v>
      </c>
      <c r="M18" s="671" t="s">
        <v>168</v>
      </c>
      <c r="N18" s="613"/>
      <c r="O18" s="614"/>
      <c r="P18" s="599"/>
      <c r="Q18" s="599"/>
      <c r="R18" s="600"/>
      <c r="S18" s="609"/>
      <c r="T18" s="161">
        <v>0.76736111111111116</v>
      </c>
      <c r="U18" s="162">
        <v>0.82986111111111116</v>
      </c>
      <c r="V18" s="69" t="s">
        <v>822</v>
      </c>
      <c r="W18" s="69" t="s">
        <v>47</v>
      </c>
      <c r="X18" s="70" t="s">
        <v>33</v>
      </c>
      <c r="Y18" s="163" t="s">
        <v>911</v>
      </c>
      <c r="Z18" s="161">
        <v>0.83333333333333337</v>
      </c>
      <c r="AA18" s="162">
        <v>0.89583333333333337</v>
      </c>
      <c r="AB18" s="69" t="s">
        <v>681</v>
      </c>
      <c r="AC18" s="69" t="s">
        <v>151</v>
      </c>
      <c r="AD18" s="70" t="s">
        <v>33</v>
      </c>
      <c r="AE18" s="163" t="s">
        <v>911</v>
      </c>
      <c r="AF18" s="646"/>
      <c r="AG18" s="647"/>
      <c r="AH18" s="605"/>
      <c r="AI18" s="605"/>
      <c r="AJ18" s="606"/>
      <c r="AK18" s="648"/>
      <c r="AL18" s="490"/>
      <c r="AM18" s="389"/>
    </row>
    <row r="19" spans="2:39" s="86" customFormat="1" ht="11.25" customHeight="1" thickBot="1" x14ac:dyDescent="0.25">
      <c r="B19" s="1292">
        <f>K23+Q23+W23+AC23+AI23</f>
        <v>11</v>
      </c>
      <c r="C19" s="1294" t="s">
        <v>135</v>
      </c>
      <c r="D19" s="1185" t="s">
        <v>125</v>
      </c>
      <c r="E19" s="1186"/>
      <c r="F19" s="1187"/>
      <c r="G19" s="165">
        <v>5</v>
      </c>
      <c r="H19" s="600"/>
      <c r="I19" s="577"/>
      <c r="J19" s="599"/>
      <c r="K19" s="616"/>
      <c r="L19" s="600"/>
      <c r="M19" s="609"/>
      <c r="N19" s="640"/>
      <c r="O19" s="633"/>
      <c r="P19" s="633"/>
      <c r="Q19" s="633"/>
      <c r="R19" s="633"/>
      <c r="S19" s="643"/>
      <c r="T19" s="161">
        <v>0.76736111111111116</v>
      </c>
      <c r="U19" s="162">
        <v>0.82986111111111116</v>
      </c>
      <c r="V19" s="69" t="s">
        <v>394</v>
      </c>
      <c r="W19" s="69" t="s">
        <v>47</v>
      </c>
      <c r="X19" s="70" t="s">
        <v>33</v>
      </c>
      <c r="Y19" s="163" t="s">
        <v>48</v>
      </c>
      <c r="Z19" s="640"/>
      <c r="AA19" s="633"/>
      <c r="AB19" s="633"/>
      <c r="AC19" s="633"/>
      <c r="AD19" s="633"/>
      <c r="AE19" s="643"/>
      <c r="AF19" s="608"/>
      <c r="AG19" s="608"/>
      <c r="AH19" s="599"/>
      <c r="AI19" s="599"/>
      <c r="AJ19" s="600"/>
      <c r="AK19" s="609"/>
      <c r="AL19" s="490"/>
      <c r="AM19" s="389"/>
    </row>
    <row r="20" spans="2:39" s="86" customFormat="1" ht="11.25" customHeight="1" thickBot="1" x14ac:dyDescent="0.25">
      <c r="B20" s="1293"/>
      <c r="C20" s="1295"/>
      <c r="D20" s="1174"/>
      <c r="E20" s="1175"/>
      <c r="F20" s="1176"/>
      <c r="G20" s="165">
        <v>6</v>
      </c>
      <c r="H20" s="600"/>
      <c r="I20" s="577"/>
      <c r="J20" s="599"/>
      <c r="K20" s="616"/>
      <c r="L20" s="600"/>
      <c r="M20" s="609"/>
      <c r="N20" s="640"/>
      <c r="O20" s="633"/>
      <c r="P20" s="633"/>
      <c r="Q20" s="633"/>
      <c r="R20" s="633"/>
      <c r="S20" s="643"/>
      <c r="T20" s="613"/>
      <c r="U20" s="614"/>
      <c r="V20" s="599"/>
      <c r="W20" s="599"/>
      <c r="X20" s="600"/>
      <c r="Y20" s="609"/>
      <c r="Z20" s="161">
        <v>0.83333333333333337</v>
      </c>
      <c r="AA20" s="162">
        <v>0.89583333333333337</v>
      </c>
      <c r="AB20" s="69" t="s">
        <v>822</v>
      </c>
      <c r="AC20" s="69" t="s">
        <v>45</v>
      </c>
      <c r="AD20" s="70" t="s">
        <v>33</v>
      </c>
      <c r="AE20" s="163" t="s">
        <v>407</v>
      </c>
      <c r="AF20" s="608"/>
      <c r="AG20" s="608"/>
      <c r="AH20" s="599"/>
      <c r="AI20" s="599"/>
      <c r="AJ20" s="600"/>
      <c r="AK20" s="609"/>
      <c r="AL20" s="490"/>
      <c r="AM20" s="389"/>
    </row>
    <row r="21" spans="2:39" s="86" customFormat="1" ht="11.25" customHeight="1" thickBot="1" x14ac:dyDescent="0.25">
      <c r="B21" s="712" t="s">
        <v>136</v>
      </c>
      <c r="C21" s="104">
        <v>7</v>
      </c>
      <c r="D21" s="1174"/>
      <c r="E21" s="1175"/>
      <c r="F21" s="1176"/>
      <c r="G21" s="165">
        <v>7</v>
      </c>
      <c r="H21" s="600"/>
      <c r="I21" s="577"/>
      <c r="J21" s="599"/>
      <c r="K21" s="616"/>
      <c r="L21" s="600"/>
      <c r="M21" s="609"/>
      <c r="N21" s="640"/>
      <c r="O21" s="633"/>
      <c r="P21" s="633"/>
      <c r="Q21" s="633"/>
      <c r="R21" s="633"/>
      <c r="S21" s="643"/>
      <c r="T21" s="608"/>
      <c r="U21" s="608"/>
      <c r="V21" s="599"/>
      <c r="W21" s="599"/>
      <c r="X21" s="600"/>
      <c r="Y21" s="609"/>
      <c r="Z21" s="640"/>
      <c r="AA21" s="633"/>
      <c r="AB21" s="633"/>
      <c r="AC21" s="633"/>
      <c r="AD21" s="633"/>
      <c r="AE21" s="643"/>
      <c r="AF21" s="608"/>
      <c r="AG21" s="608"/>
      <c r="AH21" s="599"/>
      <c r="AI21" s="599"/>
      <c r="AJ21" s="600"/>
      <c r="AK21" s="609"/>
      <c r="AL21" s="490"/>
      <c r="AM21" s="389"/>
    </row>
    <row r="22" spans="2:39" s="86" customFormat="1" ht="11.25" customHeight="1" thickBot="1" x14ac:dyDescent="0.25">
      <c r="B22" s="1347" t="s">
        <v>126</v>
      </c>
      <c r="C22" s="1348"/>
      <c r="D22" s="1177"/>
      <c r="E22" s="1178"/>
      <c r="F22" s="1179"/>
      <c r="G22" s="545">
        <v>8</v>
      </c>
      <c r="H22" s="606"/>
      <c r="I22" s="668"/>
      <c r="J22" s="621"/>
      <c r="K22" s="621"/>
      <c r="L22" s="623"/>
      <c r="M22" s="624"/>
      <c r="N22" s="640"/>
      <c r="O22" s="633"/>
      <c r="P22" s="633"/>
      <c r="Q22" s="633"/>
      <c r="R22" s="633"/>
      <c r="S22" s="643"/>
      <c r="T22" s="608"/>
      <c r="U22" s="608"/>
      <c r="V22" s="599"/>
      <c r="W22" s="599"/>
      <c r="X22" s="600"/>
      <c r="Y22" s="609"/>
      <c r="Z22" s="640"/>
      <c r="AA22" s="633"/>
      <c r="AB22" s="633"/>
      <c r="AC22" s="633"/>
      <c r="AD22" s="633"/>
      <c r="AE22" s="643"/>
      <c r="AF22" s="608"/>
      <c r="AG22" s="608"/>
      <c r="AH22" s="599"/>
      <c r="AI22" s="599"/>
      <c r="AJ22" s="600"/>
      <c r="AK22" s="609"/>
      <c r="AL22" s="490"/>
      <c r="AM22" s="389"/>
    </row>
    <row r="23" spans="2:39" s="579" customFormat="1" ht="15" customHeight="1" thickBot="1" x14ac:dyDescent="0.25">
      <c r="B23" s="1163">
        <f>B19/(C21*C18)</f>
        <v>0.39285714285714285</v>
      </c>
      <c r="C23" s="1164"/>
      <c r="D23" s="1165" t="s">
        <v>131</v>
      </c>
      <c r="E23" s="1166"/>
      <c r="F23" s="765"/>
      <c r="G23" s="673" t="s">
        <v>132</v>
      </c>
      <c r="H23" s="625"/>
      <c r="I23" s="627">
        <f>S23+Y23+AE23+AK23</f>
        <v>19</v>
      </c>
      <c r="J23" s="495" t="s">
        <v>4</v>
      </c>
      <c r="K23" s="1077">
        <f>COUNTA(L15:L17)-COUNTIF(L15:L17,"休講")</f>
        <v>2</v>
      </c>
      <c r="L23" s="496" t="s">
        <v>132</v>
      </c>
      <c r="M23" s="628">
        <f>$C21-K23</f>
        <v>5</v>
      </c>
      <c r="N23" s="625"/>
      <c r="O23" s="625"/>
      <c r="P23" s="492" t="s">
        <v>4</v>
      </c>
      <c r="Q23" s="1077">
        <f>COUNTA(R15:R22)-COUNTIF(R15:R22,"休講")</f>
        <v>2</v>
      </c>
      <c r="R23" s="496" t="s">
        <v>132</v>
      </c>
      <c r="S23" s="628">
        <f>$C$31-Q23</f>
        <v>5</v>
      </c>
      <c r="T23" s="625"/>
      <c r="U23" s="625"/>
      <c r="V23" s="492" t="s">
        <v>4</v>
      </c>
      <c r="W23" s="1077">
        <f>COUNTA(X15:X22)-COUNTIF(X15:X22,"休講")</f>
        <v>3</v>
      </c>
      <c r="X23" s="496" t="s">
        <v>132</v>
      </c>
      <c r="Y23" s="617">
        <f>$C$31-W23</f>
        <v>4</v>
      </c>
      <c r="Z23" s="625"/>
      <c r="AA23" s="625"/>
      <c r="AB23" s="492" t="s">
        <v>4</v>
      </c>
      <c r="AC23" s="1077">
        <f>COUNTA(AD15:AD22)-COUNTIF(AD15:AD22,"休講")</f>
        <v>4</v>
      </c>
      <c r="AD23" s="496" t="s">
        <v>132</v>
      </c>
      <c r="AE23" s="628">
        <f>$C$31-AC23</f>
        <v>3</v>
      </c>
      <c r="AF23" s="625"/>
      <c r="AG23" s="625"/>
      <c r="AH23" s="492" t="s">
        <v>4</v>
      </c>
      <c r="AI23" s="1077">
        <f>COUNTA(AJ15:AJ22)-COUNTIF(AJ15:AJ22,"休講")</f>
        <v>0</v>
      </c>
      <c r="AJ23" s="496" t="s">
        <v>132</v>
      </c>
      <c r="AK23" s="617">
        <f>$C$31-AI23</f>
        <v>7</v>
      </c>
    </row>
    <row r="24" spans="2:39" s="86" customFormat="1" ht="7.5" customHeight="1" thickBot="1" x14ac:dyDescent="0.25">
      <c r="D24" s="580"/>
      <c r="E24" s="649"/>
      <c r="F24" s="649"/>
      <c r="G24" s="580"/>
      <c r="H24" s="579"/>
      <c r="I24" s="579"/>
      <c r="J24" s="579"/>
      <c r="K24" s="579"/>
      <c r="L24" s="579"/>
      <c r="M24" s="579"/>
      <c r="N24" s="828"/>
      <c r="O24" s="828"/>
      <c r="P24" s="828"/>
      <c r="Q24" s="828"/>
      <c r="R24" s="828"/>
      <c r="S24" s="828"/>
      <c r="T24" s="828"/>
      <c r="U24" s="828"/>
      <c r="V24" s="579"/>
      <c r="W24" s="579"/>
      <c r="X24" s="579"/>
      <c r="Y24" s="579"/>
      <c r="Z24" s="828"/>
      <c r="AA24" s="828"/>
      <c r="AB24" s="650"/>
      <c r="AC24" s="650"/>
      <c r="AD24" s="650"/>
      <c r="AE24" s="650"/>
      <c r="AF24" s="579"/>
      <c r="AG24" s="579"/>
      <c r="AH24" s="579"/>
      <c r="AI24" s="579"/>
      <c r="AJ24" s="579"/>
      <c r="AK24" s="579"/>
      <c r="AL24" s="489"/>
    </row>
    <row r="25" spans="2:39" s="86" customFormat="1" ht="11.25" customHeight="1" thickBot="1" x14ac:dyDescent="0.25">
      <c r="B25" s="1345">
        <f>日付!C7</f>
        <v>43739</v>
      </c>
      <c r="C25" s="1317" t="s">
        <v>26</v>
      </c>
      <c r="D25" s="1319" t="s">
        <v>130</v>
      </c>
      <c r="E25" s="1320"/>
      <c r="F25" s="1321"/>
      <c r="G25" s="725">
        <v>1</v>
      </c>
      <c r="H25" s="855">
        <v>0.63541666666666663</v>
      </c>
      <c r="I25" s="855">
        <v>0.69791666666666663</v>
      </c>
      <c r="J25" s="728" t="s">
        <v>568</v>
      </c>
      <c r="K25" s="728" t="s">
        <v>47</v>
      </c>
      <c r="L25" s="729" t="s">
        <v>33</v>
      </c>
      <c r="M25" s="856" t="s">
        <v>682</v>
      </c>
      <c r="N25" s="857">
        <v>0.70138888888888884</v>
      </c>
      <c r="O25" s="858">
        <v>0.76388888888888884</v>
      </c>
      <c r="P25" s="859" t="s">
        <v>723</v>
      </c>
      <c r="Q25" s="859" t="s">
        <v>47</v>
      </c>
      <c r="R25" s="748" t="s">
        <v>33</v>
      </c>
      <c r="S25" s="543" t="s">
        <v>682</v>
      </c>
      <c r="T25" s="857">
        <v>0.76736111111111116</v>
      </c>
      <c r="U25" s="858">
        <v>0.82986111111111116</v>
      </c>
      <c r="V25" s="728" t="s">
        <v>853</v>
      </c>
      <c r="W25" s="728" t="s">
        <v>47</v>
      </c>
      <c r="X25" s="729" t="s">
        <v>33</v>
      </c>
      <c r="Y25" s="730" t="s">
        <v>682</v>
      </c>
      <c r="Z25" s="860">
        <v>0.83333333333333337</v>
      </c>
      <c r="AA25" s="858">
        <v>0.89583333333333337</v>
      </c>
      <c r="AB25" s="728" t="s">
        <v>920</v>
      </c>
      <c r="AC25" s="728" t="s">
        <v>47</v>
      </c>
      <c r="AD25" s="729" t="s">
        <v>33</v>
      </c>
      <c r="AE25" s="730" t="s">
        <v>682</v>
      </c>
      <c r="AF25" s="731"/>
      <c r="AG25" s="732"/>
      <c r="AH25" s="728"/>
      <c r="AI25" s="728"/>
      <c r="AJ25" s="729"/>
      <c r="AK25" s="730"/>
      <c r="AL25" s="490"/>
      <c r="AM25" s="389"/>
    </row>
    <row r="26" spans="2:39" s="86" customFormat="1" ht="11.25" customHeight="1" x14ac:dyDescent="0.2">
      <c r="B26" s="1346"/>
      <c r="C26" s="1318"/>
      <c r="D26" s="733" t="s">
        <v>48</v>
      </c>
      <c r="E26" s="734">
        <v>0.58333333333333337</v>
      </c>
      <c r="F26" s="735" t="s">
        <v>766</v>
      </c>
      <c r="G26" s="736">
        <v>2</v>
      </c>
      <c r="H26" s="861"/>
      <c r="I26" s="861"/>
      <c r="J26" s="738"/>
      <c r="K26" s="738"/>
      <c r="L26" s="149"/>
      <c r="M26" s="862"/>
      <c r="N26" s="739">
        <v>0.70138888888888884</v>
      </c>
      <c r="O26" s="740">
        <v>0.76388888888888884</v>
      </c>
      <c r="P26" s="863" t="s">
        <v>572</v>
      </c>
      <c r="Q26" s="738" t="s">
        <v>47</v>
      </c>
      <c r="R26" s="149" t="s">
        <v>33</v>
      </c>
      <c r="S26" s="542" t="s">
        <v>46</v>
      </c>
      <c r="T26" s="739">
        <v>0.76736111111111116</v>
      </c>
      <c r="U26" s="740">
        <v>0.82986111111111116</v>
      </c>
      <c r="V26" s="738" t="s">
        <v>771</v>
      </c>
      <c r="W26" s="738" t="s">
        <v>45</v>
      </c>
      <c r="X26" s="149" t="s">
        <v>33</v>
      </c>
      <c r="Y26" s="542" t="s">
        <v>46</v>
      </c>
      <c r="Z26" s="864">
        <v>0.83333333333333337</v>
      </c>
      <c r="AA26" s="740">
        <v>0.89583333333333337</v>
      </c>
      <c r="AB26" s="738" t="s">
        <v>340</v>
      </c>
      <c r="AC26" s="859" t="s">
        <v>47</v>
      </c>
      <c r="AD26" s="149" t="s">
        <v>33</v>
      </c>
      <c r="AE26" s="542" t="s">
        <v>46</v>
      </c>
      <c r="AF26" s="741"/>
      <c r="AG26" s="742"/>
      <c r="AH26" s="738"/>
      <c r="AI26" s="738"/>
      <c r="AJ26" s="149"/>
      <c r="AK26" s="542"/>
      <c r="AL26" s="490"/>
      <c r="AM26" s="389"/>
    </row>
    <row r="27" spans="2:39" s="86" customFormat="1" ht="11.25" customHeight="1" thickBot="1" x14ac:dyDescent="0.25">
      <c r="B27" s="1346"/>
      <c r="C27" s="1318"/>
      <c r="D27" s="733" t="s">
        <v>707</v>
      </c>
      <c r="E27" s="734">
        <v>0.58333333333333337</v>
      </c>
      <c r="F27" s="743" t="s">
        <v>766</v>
      </c>
      <c r="G27" s="736">
        <v>3</v>
      </c>
      <c r="H27" s="865"/>
      <c r="I27" s="861"/>
      <c r="J27" s="738"/>
      <c r="K27" s="738"/>
      <c r="L27" s="149"/>
      <c r="M27" s="862"/>
      <c r="N27" s="739">
        <v>0.70833333333333337</v>
      </c>
      <c r="O27" s="740">
        <v>0.75</v>
      </c>
      <c r="P27" s="863" t="s">
        <v>575</v>
      </c>
      <c r="Q27" s="740" t="s">
        <v>921</v>
      </c>
      <c r="R27" s="149" t="s">
        <v>208</v>
      </c>
      <c r="S27" s="542" t="s">
        <v>349</v>
      </c>
      <c r="T27" s="739"/>
      <c r="U27" s="740"/>
      <c r="V27" s="738"/>
      <c r="W27" s="738"/>
      <c r="X27" s="149"/>
      <c r="Y27" s="542"/>
      <c r="Z27" s="864"/>
      <c r="AA27" s="740"/>
      <c r="AB27" s="738"/>
      <c r="AC27" s="738"/>
      <c r="AD27" s="149"/>
      <c r="AE27" s="542"/>
      <c r="AF27" s="741"/>
      <c r="AG27" s="742"/>
      <c r="AH27" s="738"/>
      <c r="AI27" s="738"/>
      <c r="AJ27" s="149"/>
      <c r="AK27" s="542"/>
      <c r="AL27" s="490"/>
      <c r="AM27" s="389"/>
    </row>
    <row r="28" spans="2:39" s="86" customFormat="1" ht="11.25" customHeight="1" thickBot="1" x14ac:dyDescent="0.25">
      <c r="B28" s="744" t="s">
        <v>164</v>
      </c>
      <c r="C28" s="745">
        <v>4</v>
      </c>
      <c r="D28" s="746"/>
      <c r="E28" s="746"/>
      <c r="F28" s="746"/>
      <c r="G28" s="736">
        <v>4</v>
      </c>
      <c r="H28" s="739"/>
      <c r="I28" s="866" t="s">
        <v>170</v>
      </c>
      <c r="J28" s="149" t="s">
        <v>167</v>
      </c>
      <c r="K28" s="149" t="s">
        <v>129</v>
      </c>
      <c r="L28" s="149" t="s">
        <v>128</v>
      </c>
      <c r="M28" s="867" t="s">
        <v>168</v>
      </c>
      <c r="N28" s="739">
        <v>0.70138888888888884</v>
      </c>
      <c r="O28" s="740">
        <v>0.76388888888888884</v>
      </c>
      <c r="P28" s="863" t="s">
        <v>922</v>
      </c>
      <c r="Q28" s="740" t="s">
        <v>921</v>
      </c>
      <c r="R28" s="149" t="s">
        <v>57</v>
      </c>
      <c r="S28" s="542" t="s">
        <v>914</v>
      </c>
      <c r="T28" s="739">
        <v>0.76736111111111116</v>
      </c>
      <c r="U28" s="740">
        <v>0.82986111111111116</v>
      </c>
      <c r="V28" s="738" t="s">
        <v>834</v>
      </c>
      <c r="W28" s="738" t="s">
        <v>45</v>
      </c>
      <c r="X28" s="149" t="s">
        <v>33</v>
      </c>
      <c r="Y28" s="542" t="s">
        <v>914</v>
      </c>
      <c r="Z28" s="864">
        <v>0.83333333333333337</v>
      </c>
      <c r="AA28" s="740">
        <v>0.89583333333333337</v>
      </c>
      <c r="AB28" s="738" t="s">
        <v>829</v>
      </c>
      <c r="AC28" s="859" t="s">
        <v>47</v>
      </c>
      <c r="AD28" s="149" t="s">
        <v>33</v>
      </c>
      <c r="AE28" s="542" t="s">
        <v>914</v>
      </c>
      <c r="AF28" s="741"/>
      <c r="AG28" s="742"/>
      <c r="AH28" s="738"/>
      <c r="AI28" s="738"/>
      <c r="AJ28" s="149"/>
      <c r="AK28" s="542"/>
      <c r="AL28" s="490"/>
      <c r="AM28" s="389"/>
    </row>
    <row r="29" spans="2:39" s="86" customFormat="1" ht="11.25" customHeight="1" thickBot="1" x14ac:dyDescent="0.25">
      <c r="B29" s="1322">
        <f>K33+Q33+W33+AC33+AI33</f>
        <v>14</v>
      </c>
      <c r="C29" s="1324" t="s">
        <v>135</v>
      </c>
      <c r="D29" s="1319" t="s">
        <v>125</v>
      </c>
      <c r="E29" s="1320"/>
      <c r="F29" s="1321"/>
      <c r="G29" s="736">
        <v>5</v>
      </c>
      <c r="H29" s="737"/>
      <c r="I29" s="149"/>
      <c r="J29" s="738"/>
      <c r="K29" s="754"/>
      <c r="L29" s="149"/>
      <c r="M29" s="862"/>
      <c r="N29" s="739">
        <v>0.70138888888888884</v>
      </c>
      <c r="O29" s="740">
        <v>0.76388888888888884</v>
      </c>
      <c r="P29" s="863" t="s">
        <v>785</v>
      </c>
      <c r="Q29" s="740" t="s">
        <v>921</v>
      </c>
      <c r="R29" s="149" t="s">
        <v>33</v>
      </c>
      <c r="S29" s="542" t="s">
        <v>911</v>
      </c>
      <c r="T29" s="742"/>
      <c r="U29" s="742"/>
      <c r="V29" s="738"/>
      <c r="W29" s="738"/>
      <c r="X29" s="149"/>
      <c r="Y29" s="542"/>
      <c r="Z29" s="868"/>
      <c r="AA29" s="755"/>
      <c r="AB29" s="755"/>
      <c r="AC29" s="755"/>
      <c r="AD29" s="755"/>
      <c r="AE29" s="743"/>
      <c r="AF29" s="742"/>
      <c r="AG29" s="742"/>
      <c r="AH29" s="738"/>
      <c r="AI29" s="738"/>
      <c r="AJ29" s="149"/>
      <c r="AK29" s="542"/>
      <c r="AL29" s="490"/>
      <c r="AM29" s="389"/>
    </row>
    <row r="30" spans="2:39" s="86" customFormat="1" ht="11.25" customHeight="1" thickBot="1" x14ac:dyDescent="0.25">
      <c r="B30" s="1323"/>
      <c r="C30" s="1325"/>
      <c r="D30" s="1326"/>
      <c r="E30" s="1327"/>
      <c r="F30" s="1328"/>
      <c r="G30" s="736">
        <v>6</v>
      </c>
      <c r="H30" s="737"/>
      <c r="I30" s="149"/>
      <c r="J30" s="738"/>
      <c r="K30" s="754"/>
      <c r="L30" s="149"/>
      <c r="M30" s="862"/>
      <c r="N30" s="739">
        <v>0.70138888888888884</v>
      </c>
      <c r="O30" s="740">
        <v>0.76388888888888884</v>
      </c>
      <c r="P30" s="738" t="s">
        <v>783</v>
      </c>
      <c r="Q30" s="738" t="s">
        <v>47</v>
      </c>
      <c r="R30" s="149" t="s">
        <v>33</v>
      </c>
      <c r="S30" s="542" t="s">
        <v>707</v>
      </c>
      <c r="T30" s="739">
        <v>0.76736111111111116</v>
      </c>
      <c r="U30" s="740">
        <v>0.82986111111111116</v>
      </c>
      <c r="V30" s="738" t="s">
        <v>799</v>
      </c>
      <c r="W30" s="738" t="s">
        <v>47</v>
      </c>
      <c r="X30" s="149" t="s">
        <v>33</v>
      </c>
      <c r="Y30" s="542" t="s">
        <v>707</v>
      </c>
      <c r="Z30" s="864"/>
      <c r="AA30" s="740"/>
      <c r="AB30" s="738"/>
      <c r="AC30" s="738"/>
      <c r="AD30" s="149"/>
      <c r="AE30" s="542"/>
      <c r="AF30" s="742"/>
      <c r="AG30" s="742"/>
      <c r="AH30" s="738"/>
      <c r="AI30" s="738"/>
      <c r="AJ30" s="149"/>
      <c r="AK30" s="542"/>
      <c r="AL30" s="490"/>
      <c r="AM30" s="389"/>
    </row>
    <row r="31" spans="2:39" s="86" customFormat="1" ht="11.25" customHeight="1" thickBot="1" x14ac:dyDescent="0.25">
      <c r="B31" s="756" t="s">
        <v>136</v>
      </c>
      <c r="C31" s="769">
        <v>7</v>
      </c>
      <c r="D31" s="1326"/>
      <c r="E31" s="1327"/>
      <c r="F31" s="1328"/>
      <c r="G31" s="736">
        <v>7</v>
      </c>
      <c r="H31" s="737"/>
      <c r="I31" s="149"/>
      <c r="J31" s="738"/>
      <c r="K31" s="738"/>
      <c r="L31" s="149"/>
      <c r="M31" s="862"/>
      <c r="N31" s="739"/>
      <c r="O31" s="740"/>
      <c r="P31" s="738"/>
      <c r="Q31" s="738"/>
      <c r="R31" s="149"/>
      <c r="S31" s="542"/>
      <c r="T31" s="742"/>
      <c r="U31" s="742"/>
      <c r="V31" s="738"/>
      <c r="W31" s="738"/>
      <c r="X31" s="149"/>
      <c r="Y31" s="542"/>
      <c r="Z31" s="864"/>
      <c r="AA31" s="740"/>
      <c r="AB31" s="738"/>
      <c r="AC31" s="738"/>
      <c r="AD31" s="149"/>
      <c r="AE31" s="542"/>
      <c r="AF31" s="742"/>
      <c r="AG31" s="742"/>
      <c r="AH31" s="738"/>
      <c r="AI31" s="738"/>
      <c r="AJ31" s="149"/>
      <c r="AK31" s="542"/>
      <c r="AL31" s="490"/>
      <c r="AM31" s="389"/>
    </row>
    <row r="32" spans="2:39" s="86" customFormat="1" ht="11.25" customHeight="1" thickBot="1" x14ac:dyDescent="0.25">
      <c r="B32" s="1343" t="s">
        <v>126</v>
      </c>
      <c r="C32" s="1344"/>
      <c r="D32" s="1331"/>
      <c r="E32" s="1332"/>
      <c r="F32" s="1333"/>
      <c r="G32" s="758">
        <v>8</v>
      </c>
      <c r="H32" s="869"/>
      <c r="I32" s="759"/>
      <c r="J32" s="760"/>
      <c r="K32" s="760"/>
      <c r="L32" s="759"/>
      <c r="M32" s="870"/>
      <c r="N32" s="739"/>
      <c r="O32" s="740"/>
      <c r="P32" s="738"/>
      <c r="Q32" s="738"/>
      <c r="R32" s="149"/>
      <c r="S32" s="542"/>
      <c r="T32" s="742"/>
      <c r="U32" s="742"/>
      <c r="V32" s="738"/>
      <c r="W32" s="738"/>
      <c r="X32" s="149"/>
      <c r="Y32" s="542"/>
      <c r="Z32" s="864"/>
      <c r="AA32" s="740"/>
      <c r="AB32" s="738"/>
      <c r="AC32" s="738"/>
      <c r="AD32" s="149"/>
      <c r="AE32" s="542"/>
      <c r="AF32" s="742"/>
      <c r="AG32" s="742"/>
      <c r="AH32" s="738"/>
      <c r="AI32" s="738"/>
      <c r="AJ32" s="149"/>
      <c r="AK32" s="542"/>
      <c r="AL32" s="490"/>
      <c r="AM32" s="389"/>
    </row>
    <row r="33" spans="2:39" s="579" customFormat="1" ht="15" customHeight="1" thickBot="1" x14ac:dyDescent="0.25">
      <c r="B33" s="1334">
        <f>B29/(C31*C28)</f>
        <v>0.5</v>
      </c>
      <c r="C33" s="1335"/>
      <c r="D33" s="1336" t="s">
        <v>131</v>
      </c>
      <c r="E33" s="1337"/>
      <c r="F33" s="767"/>
      <c r="G33" s="766" t="s">
        <v>132</v>
      </c>
      <c r="H33" s="625"/>
      <c r="I33" s="627">
        <f>S33+Y33+AE33+AK33</f>
        <v>15</v>
      </c>
      <c r="J33" s="495" t="s">
        <v>4</v>
      </c>
      <c r="K33" s="1077">
        <f>COUNTA(L25:L27)-COUNTIF(L25:L27,"休講")</f>
        <v>1</v>
      </c>
      <c r="L33" s="496" t="s">
        <v>132</v>
      </c>
      <c r="M33" s="628">
        <f>$C31-K33</f>
        <v>6</v>
      </c>
      <c r="N33" s="625"/>
      <c r="O33" s="625"/>
      <c r="P33" s="492" t="s">
        <v>4</v>
      </c>
      <c r="Q33" s="1077">
        <f>COUNTA(R25:R32)-COUNTIF(R25:R32,"休講")</f>
        <v>6</v>
      </c>
      <c r="R33" s="496" t="s">
        <v>132</v>
      </c>
      <c r="S33" s="628">
        <f>$C$31-Q33</f>
        <v>1</v>
      </c>
      <c r="T33" s="625"/>
      <c r="U33" s="625"/>
      <c r="V33" s="492" t="s">
        <v>4</v>
      </c>
      <c r="W33" s="1077">
        <f>COUNTA(X25:X32)-COUNTIF(X25:X32,"休講")</f>
        <v>4</v>
      </c>
      <c r="X33" s="496" t="s">
        <v>132</v>
      </c>
      <c r="Y33" s="617">
        <f>$C$31-W33</f>
        <v>3</v>
      </c>
      <c r="Z33" s="625"/>
      <c r="AA33" s="625"/>
      <c r="AB33" s="492" t="s">
        <v>4</v>
      </c>
      <c r="AC33" s="1077">
        <f>COUNTA(AD25:AD32)-COUNTIF(AD25:AD32,"休講")</f>
        <v>3</v>
      </c>
      <c r="AD33" s="496" t="s">
        <v>132</v>
      </c>
      <c r="AE33" s="628">
        <f>$C$31-AC33</f>
        <v>4</v>
      </c>
      <c r="AF33" s="625"/>
      <c r="AG33" s="625"/>
      <c r="AH33" s="492" t="s">
        <v>4</v>
      </c>
      <c r="AI33" s="1077">
        <f>COUNTA(AJ25:AJ32)-COUNTIF(AJ25:AJ32,"休講")</f>
        <v>0</v>
      </c>
      <c r="AJ33" s="496" t="s">
        <v>132</v>
      </c>
      <c r="AK33" s="617">
        <f>$C$31-AI33</f>
        <v>7</v>
      </c>
    </row>
    <row r="34" spans="2:39" s="86" customFormat="1" ht="7.5" customHeight="1" thickBot="1" x14ac:dyDescent="0.25">
      <c r="B34" s="871"/>
      <c r="C34" s="871"/>
      <c r="D34" s="872"/>
      <c r="E34" s="873"/>
      <c r="F34" s="873"/>
      <c r="G34" s="912"/>
      <c r="H34" s="874"/>
      <c r="I34" s="874"/>
      <c r="J34" s="874"/>
      <c r="K34" s="874"/>
      <c r="L34" s="874"/>
      <c r="M34" s="874"/>
      <c r="N34" s="874"/>
      <c r="O34" s="874"/>
      <c r="P34" s="874"/>
      <c r="Q34" s="874"/>
      <c r="R34" s="874"/>
      <c r="S34" s="874"/>
      <c r="T34" s="874"/>
      <c r="U34" s="874"/>
      <c r="V34" s="874"/>
      <c r="W34" s="874"/>
      <c r="X34" s="874"/>
      <c r="Y34" s="874"/>
      <c r="Z34" s="874"/>
      <c r="AA34" s="874"/>
      <c r="AB34" s="874"/>
      <c r="AC34" s="875"/>
      <c r="AD34" s="871"/>
      <c r="AE34" s="871"/>
      <c r="AF34" s="871"/>
      <c r="AG34" s="871"/>
      <c r="AH34" s="871"/>
      <c r="AI34" s="871"/>
      <c r="AJ34" s="871"/>
      <c r="AK34" s="871"/>
      <c r="AL34" s="489"/>
    </row>
    <row r="35" spans="2:39" s="86" customFormat="1" ht="11.25" customHeight="1" thickBot="1" x14ac:dyDescent="0.25">
      <c r="B35" s="1345">
        <f>日付!D7</f>
        <v>43740</v>
      </c>
      <c r="C35" s="1317" t="s">
        <v>27</v>
      </c>
      <c r="D35" s="1319" t="s">
        <v>130</v>
      </c>
      <c r="E35" s="1320"/>
      <c r="F35" s="1321"/>
      <c r="G35" s="913">
        <v>1</v>
      </c>
      <c r="H35" s="857">
        <v>0.63541666666666663</v>
      </c>
      <c r="I35" s="858">
        <v>0.69791666666666663</v>
      </c>
      <c r="J35" s="859" t="s">
        <v>402</v>
      </c>
      <c r="K35" s="859" t="s">
        <v>47</v>
      </c>
      <c r="L35" s="748" t="s">
        <v>33</v>
      </c>
      <c r="M35" s="876" t="s">
        <v>48</v>
      </c>
      <c r="N35" s="857">
        <v>0.70138888888888884</v>
      </c>
      <c r="O35" s="858">
        <v>0.76388888888888884</v>
      </c>
      <c r="P35" s="877" t="s">
        <v>406</v>
      </c>
      <c r="Q35" s="727" t="s">
        <v>923</v>
      </c>
      <c r="R35" s="748" t="s">
        <v>33</v>
      </c>
      <c r="S35" s="543" t="s">
        <v>48</v>
      </c>
      <c r="T35" s="857">
        <v>0.76736111111111116</v>
      </c>
      <c r="U35" s="858">
        <v>0.82986111111111116</v>
      </c>
      <c r="V35" s="859" t="s">
        <v>819</v>
      </c>
      <c r="W35" s="738" t="s">
        <v>45</v>
      </c>
      <c r="X35" s="748" t="s">
        <v>33</v>
      </c>
      <c r="Y35" s="543" t="s">
        <v>48</v>
      </c>
      <c r="Z35" s="860">
        <v>0.83333333333333337</v>
      </c>
      <c r="AA35" s="858">
        <v>0.89583333333333337</v>
      </c>
      <c r="AB35" s="859" t="s">
        <v>756</v>
      </c>
      <c r="AC35" s="859" t="s">
        <v>45</v>
      </c>
      <c r="AD35" s="729" t="s">
        <v>33</v>
      </c>
      <c r="AE35" s="730" t="s">
        <v>48</v>
      </c>
      <c r="AF35" s="878"/>
      <c r="AG35" s="732"/>
      <c r="AH35" s="728"/>
      <c r="AI35" s="728"/>
      <c r="AJ35" s="729"/>
      <c r="AK35" s="730"/>
      <c r="AL35" s="490"/>
      <c r="AM35" s="389"/>
    </row>
    <row r="36" spans="2:39" s="86" customFormat="1" ht="11.25" customHeight="1" x14ac:dyDescent="0.2">
      <c r="B36" s="1346"/>
      <c r="C36" s="1318"/>
      <c r="D36" s="733" t="s">
        <v>48</v>
      </c>
      <c r="E36" s="734">
        <v>0.58333333333333337</v>
      </c>
      <c r="F36" s="735" t="s">
        <v>766</v>
      </c>
      <c r="G36" s="736">
        <v>2</v>
      </c>
      <c r="H36" s="737"/>
      <c r="I36" s="149"/>
      <c r="J36" s="738"/>
      <c r="K36" s="738"/>
      <c r="L36" s="149"/>
      <c r="M36" s="542"/>
      <c r="N36" s="857">
        <v>0.70138888888888884</v>
      </c>
      <c r="O36" s="858">
        <v>0.76388888888888884</v>
      </c>
      <c r="P36" s="877" t="s">
        <v>832</v>
      </c>
      <c r="Q36" s="740" t="s">
        <v>921</v>
      </c>
      <c r="R36" s="748" t="s">
        <v>33</v>
      </c>
      <c r="S36" s="543" t="s">
        <v>707</v>
      </c>
      <c r="T36" s="739"/>
      <c r="U36" s="740"/>
      <c r="V36" s="738"/>
      <c r="W36" s="738"/>
      <c r="X36" s="149"/>
      <c r="Y36" s="862"/>
      <c r="Z36" s="739">
        <v>0.83333333333333337</v>
      </c>
      <c r="AA36" s="858">
        <v>0.89583333333333337</v>
      </c>
      <c r="AB36" s="859" t="s">
        <v>854</v>
      </c>
      <c r="AC36" s="738" t="s">
        <v>47</v>
      </c>
      <c r="AD36" s="748" t="s">
        <v>33</v>
      </c>
      <c r="AE36" s="543" t="s">
        <v>707</v>
      </c>
      <c r="AF36" s="879"/>
      <c r="AG36" s="742"/>
      <c r="AH36" s="738"/>
      <c r="AI36" s="738"/>
      <c r="AJ36" s="149"/>
      <c r="AK36" s="542"/>
      <c r="AL36" s="490"/>
      <c r="AM36" s="389"/>
    </row>
    <row r="37" spans="2:39" s="86" customFormat="1" ht="11.25" customHeight="1" thickBot="1" x14ac:dyDescent="0.25">
      <c r="B37" s="1346"/>
      <c r="C37" s="1318"/>
      <c r="D37" s="733" t="s">
        <v>707</v>
      </c>
      <c r="E37" s="734">
        <v>0.58333333333333337</v>
      </c>
      <c r="F37" s="743" t="s">
        <v>766</v>
      </c>
      <c r="G37" s="736">
        <v>3</v>
      </c>
      <c r="H37" s="739"/>
      <c r="I37" s="740"/>
      <c r="J37" s="738"/>
      <c r="K37" s="738"/>
      <c r="L37" s="149"/>
      <c r="M37" s="542"/>
      <c r="N37" s="880"/>
      <c r="O37" s="881"/>
      <c r="P37" s="738"/>
      <c r="Q37" s="738"/>
      <c r="R37" s="149"/>
      <c r="S37" s="542"/>
      <c r="T37" s="739">
        <v>0.76736111111111116</v>
      </c>
      <c r="U37" s="740">
        <v>0.82986111111111116</v>
      </c>
      <c r="V37" s="877" t="s">
        <v>832</v>
      </c>
      <c r="W37" s="738" t="s">
        <v>43</v>
      </c>
      <c r="X37" s="748" t="s">
        <v>33</v>
      </c>
      <c r="Y37" s="543" t="s">
        <v>407</v>
      </c>
      <c r="Z37" s="739"/>
      <c r="AA37" s="740"/>
      <c r="AB37" s="738"/>
      <c r="AC37" s="738"/>
      <c r="AD37" s="149"/>
      <c r="AE37" s="542"/>
      <c r="AF37" s="879"/>
      <c r="AG37" s="742"/>
      <c r="AH37" s="738"/>
      <c r="AI37" s="738"/>
      <c r="AJ37" s="149"/>
      <c r="AK37" s="542"/>
      <c r="AL37" s="490"/>
      <c r="AM37" s="389"/>
    </row>
    <row r="38" spans="2:39" s="86" customFormat="1" ht="11.25" customHeight="1" thickBot="1" x14ac:dyDescent="0.25">
      <c r="B38" s="744" t="s">
        <v>164</v>
      </c>
      <c r="C38" s="745">
        <v>4</v>
      </c>
      <c r="D38" s="746"/>
      <c r="E38" s="746"/>
      <c r="F38" s="746"/>
      <c r="G38" s="736">
        <v>4</v>
      </c>
      <c r="H38" s="737"/>
      <c r="I38" s="866" t="s">
        <v>170</v>
      </c>
      <c r="J38" s="149" t="s">
        <v>167</v>
      </c>
      <c r="K38" s="149" t="s">
        <v>129</v>
      </c>
      <c r="L38" s="149" t="s">
        <v>128</v>
      </c>
      <c r="M38" s="882" t="s">
        <v>168</v>
      </c>
      <c r="N38" s="741"/>
      <c r="O38" s="742"/>
      <c r="P38" s="738"/>
      <c r="Q38" s="738"/>
      <c r="R38" s="149"/>
      <c r="S38" s="862"/>
      <c r="T38" s="739">
        <v>0.76736111111111116</v>
      </c>
      <c r="U38" s="740">
        <v>0.82986111111111116</v>
      </c>
      <c r="V38" s="877" t="s">
        <v>924</v>
      </c>
      <c r="W38" s="738" t="s">
        <v>47</v>
      </c>
      <c r="X38" s="748" t="s">
        <v>33</v>
      </c>
      <c r="Y38" s="543" t="s">
        <v>540</v>
      </c>
      <c r="Z38" s="739">
        <v>0.83333333333333337</v>
      </c>
      <c r="AA38" s="858">
        <v>0.89583333333333337</v>
      </c>
      <c r="AB38" s="738" t="s">
        <v>681</v>
      </c>
      <c r="AC38" s="738" t="s">
        <v>147</v>
      </c>
      <c r="AD38" s="149" t="s">
        <v>33</v>
      </c>
      <c r="AE38" s="542" t="s">
        <v>540</v>
      </c>
      <c r="AF38" s="879"/>
      <c r="AG38" s="742"/>
      <c r="AH38" s="738"/>
      <c r="AI38" s="738"/>
      <c r="AJ38" s="149"/>
      <c r="AK38" s="542"/>
      <c r="AL38" s="490"/>
      <c r="AM38" s="389"/>
    </row>
    <row r="39" spans="2:39" s="86" customFormat="1" ht="11.25" customHeight="1" thickBot="1" x14ac:dyDescent="0.25">
      <c r="B39" s="1322">
        <f>K43+Q43+W43+AC43+AI43</f>
        <v>13</v>
      </c>
      <c r="C39" s="1324" t="s">
        <v>135</v>
      </c>
      <c r="D39" s="1319" t="s">
        <v>125</v>
      </c>
      <c r="E39" s="1320"/>
      <c r="F39" s="1321"/>
      <c r="G39" s="736">
        <v>5</v>
      </c>
      <c r="H39" s="737"/>
      <c r="I39" s="149"/>
      <c r="J39" s="738"/>
      <c r="K39" s="754"/>
      <c r="L39" s="149"/>
      <c r="M39" s="542"/>
      <c r="N39" s="857">
        <v>0.70138888888888884</v>
      </c>
      <c r="O39" s="858">
        <v>0.76388888888888884</v>
      </c>
      <c r="P39" s="877" t="s">
        <v>852</v>
      </c>
      <c r="Q39" s="738" t="s">
        <v>47</v>
      </c>
      <c r="R39" s="748" t="s">
        <v>33</v>
      </c>
      <c r="S39" s="543" t="s">
        <v>912</v>
      </c>
      <c r="T39" s="739">
        <v>0.76736111111111116</v>
      </c>
      <c r="U39" s="740">
        <v>0.82986111111111116</v>
      </c>
      <c r="V39" s="738" t="s">
        <v>681</v>
      </c>
      <c r="W39" s="738" t="s">
        <v>47</v>
      </c>
      <c r="X39" s="149" t="s">
        <v>33</v>
      </c>
      <c r="Y39" s="542" t="s">
        <v>912</v>
      </c>
      <c r="Z39" s="741"/>
      <c r="AA39" s="742"/>
      <c r="AB39" s="738"/>
      <c r="AC39" s="738"/>
      <c r="AD39" s="149"/>
      <c r="AE39" s="542"/>
      <c r="AF39" s="879"/>
      <c r="AG39" s="742"/>
      <c r="AH39" s="738"/>
      <c r="AI39" s="738"/>
      <c r="AJ39" s="149"/>
      <c r="AK39" s="542"/>
      <c r="AL39" s="490"/>
      <c r="AM39" s="389"/>
    </row>
    <row r="40" spans="2:39" s="86" customFormat="1" ht="11.25" customHeight="1" thickBot="1" x14ac:dyDescent="0.25">
      <c r="B40" s="1323"/>
      <c r="C40" s="1325"/>
      <c r="D40" s="1326"/>
      <c r="E40" s="1327"/>
      <c r="F40" s="1328"/>
      <c r="G40" s="736">
        <v>6</v>
      </c>
      <c r="H40" s="737"/>
      <c r="I40" s="149"/>
      <c r="J40" s="738"/>
      <c r="K40" s="754"/>
      <c r="L40" s="149"/>
      <c r="M40" s="542"/>
      <c r="N40" s="741"/>
      <c r="O40" s="742"/>
      <c r="P40" s="738"/>
      <c r="Q40" s="738"/>
      <c r="R40" s="149"/>
      <c r="S40" s="862"/>
      <c r="T40" s="739">
        <v>0.76736111111111116</v>
      </c>
      <c r="U40" s="740">
        <v>0.82986111111111116</v>
      </c>
      <c r="V40" s="738" t="s">
        <v>925</v>
      </c>
      <c r="W40" s="738" t="s">
        <v>43</v>
      </c>
      <c r="X40" s="149" t="s">
        <v>33</v>
      </c>
      <c r="Y40" s="542" t="s">
        <v>913</v>
      </c>
      <c r="Z40" s="739">
        <v>0.83333333333333337</v>
      </c>
      <c r="AA40" s="858">
        <v>0.89583333333333337</v>
      </c>
      <c r="AB40" s="738" t="s">
        <v>822</v>
      </c>
      <c r="AC40" s="738" t="s">
        <v>45</v>
      </c>
      <c r="AD40" s="149" t="s">
        <v>33</v>
      </c>
      <c r="AE40" s="542" t="s">
        <v>913</v>
      </c>
      <c r="AF40" s="879"/>
      <c r="AG40" s="742"/>
      <c r="AH40" s="738"/>
      <c r="AI40" s="738"/>
      <c r="AJ40" s="149"/>
      <c r="AK40" s="542"/>
      <c r="AL40" s="490"/>
      <c r="AM40" s="389"/>
    </row>
    <row r="41" spans="2:39" s="86" customFormat="1" ht="11.25" customHeight="1" thickBot="1" x14ac:dyDescent="0.25">
      <c r="B41" s="756" t="s">
        <v>136</v>
      </c>
      <c r="C41" s="769">
        <v>7</v>
      </c>
      <c r="D41" s="1326"/>
      <c r="E41" s="1327"/>
      <c r="F41" s="1328"/>
      <c r="G41" s="736">
        <v>7</v>
      </c>
      <c r="H41" s="737"/>
      <c r="I41" s="149"/>
      <c r="J41" s="738"/>
      <c r="K41" s="754"/>
      <c r="L41" s="149"/>
      <c r="M41" s="542"/>
      <c r="N41" s="741"/>
      <c r="O41" s="742"/>
      <c r="P41" s="738"/>
      <c r="Q41" s="738"/>
      <c r="R41" s="149"/>
      <c r="S41" s="862"/>
      <c r="T41" s="741"/>
      <c r="U41" s="742"/>
      <c r="V41" s="738"/>
      <c r="W41" s="738"/>
      <c r="X41" s="149"/>
      <c r="Y41" s="862"/>
      <c r="Z41" s="741"/>
      <c r="AA41" s="742"/>
      <c r="AB41" s="738"/>
      <c r="AC41" s="738"/>
      <c r="AD41" s="149"/>
      <c r="AE41" s="542"/>
      <c r="AF41" s="879"/>
      <c r="AG41" s="742"/>
      <c r="AH41" s="738"/>
      <c r="AI41" s="738"/>
      <c r="AJ41" s="149"/>
      <c r="AK41" s="542"/>
      <c r="AL41" s="490"/>
      <c r="AM41" s="389"/>
    </row>
    <row r="42" spans="2:39" s="86" customFormat="1" ht="11.25" customHeight="1" thickBot="1" x14ac:dyDescent="0.25">
      <c r="B42" s="1343" t="s">
        <v>126</v>
      </c>
      <c r="C42" s="1344"/>
      <c r="D42" s="1331"/>
      <c r="E42" s="1332"/>
      <c r="F42" s="1333"/>
      <c r="G42" s="758">
        <v>8</v>
      </c>
      <c r="H42" s="869"/>
      <c r="I42" s="759"/>
      <c r="J42" s="760"/>
      <c r="K42" s="883"/>
      <c r="L42" s="759"/>
      <c r="M42" s="761"/>
      <c r="N42" s="741"/>
      <c r="O42" s="742"/>
      <c r="P42" s="738"/>
      <c r="Q42" s="738"/>
      <c r="R42" s="149"/>
      <c r="S42" s="862"/>
      <c r="T42" s="884"/>
      <c r="U42" s="742"/>
      <c r="V42" s="738"/>
      <c r="W42" s="738"/>
      <c r="X42" s="149"/>
      <c r="Y42" s="862"/>
      <c r="Z42" s="884"/>
      <c r="AA42" s="885"/>
      <c r="AB42" s="760"/>
      <c r="AC42" s="760"/>
      <c r="AD42" s="759"/>
      <c r="AE42" s="761"/>
      <c r="AF42" s="879"/>
      <c r="AG42" s="742"/>
      <c r="AH42" s="738"/>
      <c r="AI42" s="738"/>
      <c r="AJ42" s="149"/>
      <c r="AK42" s="542"/>
      <c r="AL42" s="490"/>
      <c r="AM42" s="389"/>
    </row>
    <row r="43" spans="2:39" s="579" customFormat="1" ht="15" customHeight="1" thickBot="1" x14ac:dyDescent="0.25">
      <c r="B43" s="1334">
        <f>B39/(C41*C38)</f>
        <v>0.4642857142857143</v>
      </c>
      <c r="C43" s="1335"/>
      <c r="D43" s="1336" t="s">
        <v>131</v>
      </c>
      <c r="E43" s="1337"/>
      <c r="F43" s="767"/>
      <c r="G43" s="767" t="s">
        <v>132</v>
      </c>
      <c r="H43" s="625"/>
      <c r="I43" s="627">
        <f>S43+Y43+AE43+AK43</f>
        <v>16</v>
      </c>
      <c r="J43" s="495" t="s">
        <v>4</v>
      </c>
      <c r="K43" s="1077">
        <f>COUNTA(L35:L37)-COUNTIF(L35:L37,"休講")</f>
        <v>1</v>
      </c>
      <c r="L43" s="496" t="s">
        <v>132</v>
      </c>
      <c r="M43" s="628">
        <f>$C41-K43</f>
        <v>6</v>
      </c>
      <c r="N43" s="625"/>
      <c r="O43" s="625"/>
      <c r="P43" s="492" t="s">
        <v>4</v>
      </c>
      <c r="Q43" s="1077">
        <f>COUNTA(R35:R42)-COUNTIF(R35:R42,"休講")</f>
        <v>3</v>
      </c>
      <c r="R43" s="496" t="s">
        <v>132</v>
      </c>
      <c r="S43" s="628">
        <f>$C$31-Q43</f>
        <v>4</v>
      </c>
      <c r="T43" s="625"/>
      <c r="U43" s="625"/>
      <c r="V43" s="492" t="s">
        <v>4</v>
      </c>
      <c r="W43" s="1077">
        <f>COUNTA(X35:X42)-COUNTIF(X35:X42,"休講")</f>
        <v>5</v>
      </c>
      <c r="X43" s="496" t="s">
        <v>132</v>
      </c>
      <c r="Y43" s="617">
        <f>$C$31-W43</f>
        <v>2</v>
      </c>
      <c r="Z43" s="625"/>
      <c r="AA43" s="625"/>
      <c r="AB43" s="492" t="s">
        <v>4</v>
      </c>
      <c r="AC43" s="1077">
        <f>COUNTA(AD35:AD42)-COUNTIF(AD35:AD42,"休講")</f>
        <v>4</v>
      </c>
      <c r="AD43" s="496" t="s">
        <v>132</v>
      </c>
      <c r="AE43" s="628">
        <f>$C$31-AC43</f>
        <v>3</v>
      </c>
      <c r="AF43" s="625"/>
      <c r="AG43" s="625"/>
      <c r="AH43" s="492" t="s">
        <v>4</v>
      </c>
      <c r="AI43" s="1077">
        <f>COUNTA(AJ35:AJ42)-COUNTIF(AJ35:AJ42,"休講")</f>
        <v>0</v>
      </c>
      <c r="AJ43" s="496" t="s">
        <v>132</v>
      </c>
      <c r="AK43" s="617">
        <f>$C$31-AI43</f>
        <v>7</v>
      </c>
    </row>
    <row r="44" spans="2:39" s="86" customFormat="1" ht="7.5" customHeight="1" thickBot="1" x14ac:dyDescent="0.25">
      <c r="B44" s="871"/>
      <c r="C44" s="871"/>
      <c r="D44" s="872"/>
      <c r="E44" s="873"/>
      <c r="F44" s="873"/>
      <c r="G44" s="872"/>
      <c r="H44" s="871"/>
      <c r="I44" s="871"/>
      <c r="J44" s="871"/>
      <c r="K44" s="871"/>
      <c r="L44" s="871"/>
      <c r="M44" s="871"/>
      <c r="N44" s="871"/>
      <c r="O44" s="871"/>
      <c r="P44" s="871"/>
      <c r="Q44" s="871"/>
      <c r="R44" s="871"/>
      <c r="S44" s="871"/>
      <c r="T44" s="871"/>
      <c r="U44" s="871"/>
      <c r="V44" s="871"/>
      <c r="W44" s="871"/>
      <c r="X44" s="871"/>
      <c r="Y44" s="871"/>
      <c r="Z44" s="871"/>
      <c r="AA44" s="871"/>
      <c r="AB44" s="871"/>
      <c r="AC44" s="871"/>
      <c r="AD44" s="871"/>
      <c r="AE44" s="871"/>
      <c r="AF44" s="871"/>
      <c r="AG44" s="871"/>
      <c r="AH44" s="871"/>
      <c r="AI44" s="871"/>
      <c r="AJ44" s="871"/>
      <c r="AK44" s="871"/>
      <c r="AL44" s="489"/>
    </row>
    <row r="45" spans="2:39" s="86" customFormat="1" ht="11.25" customHeight="1" thickBot="1" x14ac:dyDescent="0.25">
      <c r="B45" s="1345">
        <f>日付!E7</f>
        <v>43741</v>
      </c>
      <c r="C45" s="1317" t="s">
        <v>28</v>
      </c>
      <c r="D45" s="1319" t="s">
        <v>130</v>
      </c>
      <c r="E45" s="1320"/>
      <c r="F45" s="1321"/>
      <c r="G45" s="725">
        <v>1</v>
      </c>
      <c r="H45" s="886"/>
      <c r="I45" s="729"/>
      <c r="J45" s="728"/>
      <c r="K45" s="728"/>
      <c r="L45" s="729"/>
      <c r="M45" s="730"/>
      <c r="N45" s="726">
        <v>0.70138888888888884</v>
      </c>
      <c r="O45" s="727">
        <v>0.76388888888888884</v>
      </c>
      <c r="P45" s="728" t="s">
        <v>572</v>
      </c>
      <c r="Q45" s="728" t="s">
        <v>45</v>
      </c>
      <c r="R45" s="729" t="s">
        <v>33</v>
      </c>
      <c r="S45" s="730" t="s">
        <v>46</v>
      </c>
      <c r="T45" s="887"/>
      <c r="U45" s="855"/>
      <c r="V45" s="728"/>
      <c r="W45" s="728"/>
      <c r="X45" s="729"/>
      <c r="Y45" s="730"/>
      <c r="Z45" s="726">
        <v>0.83333333333333337</v>
      </c>
      <c r="AA45" s="727">
        <v>0.89583333333333337</v>
      </c>
      <c r="AB45" s="728" t="s">
        <v>700</v>
      </c>
      <c r="AC45" s="728" t="s">
        <v>45</v>
      </c>
      <c r="AD45" s="729" t="s">
        <v>33</v>
      </c>
      <c r="AE45" s="730" t="s">
        <v>46</v>
      </c>
      <c r="AF45" s="731"/>
      <c r="AG45" s="732"/>
      <c r="AH45" s="728"/>
      <c r="AI45" s="728"/>
      <c r="AJ45" s="729"/>
      <c r="AK45" s="730"/>
      <c r="AL45" s="490"/>
      <c r="AM45" s="389"/>
    </row>
    <row r="46" spans="2:39" s="86" customFormat="1" ht="11.25" customHeight="1" x14ac:dyDescent="0.2">
      <c r="B46" s="1346"/>
      <c r="C46" s="1318"/>
      <c r="D46" s="733" t="s">
        <v>48</v>
      </c>
      <c r="E46" s="734">
        <v>0.58333333333333337</v>
      </c>
      <c r="F46" s="735" t="s">
        <v>766</v>
      </c>
      <c r="G46" s="736">
        <v>2</v>
      </c>
      <c r="H46" s="857">
        <v>0.63541666666666663</v>
      </c>
      <c r="I46" s="858">
        <v>0.69791666666666663</v>
      </c>
      <c r="J46" s="738" t="s">
        <v>568</v>
      </c>
      <c r="K46" s="738" t="s">
        <v>47</v>
      </c>
      <c r="L46" s="149" t="s">
        <v>33</v>
      </c>
      <c r="M46" s="542" t="s">
        <v>682</v>
      </c>
      <c r="N46" s="857">
        <v>0.70138888888888884</v>
      </c>
      <c r="O46" s="858">
        <v>0.76388888888888884</v>
      </c>
      <c r="P46" s="751" t="s">
        <v>926</v>
      </c>
      <c r="Q46" s="738" t="s">
        <v>47</v>
      </c>
      <c r="R46" s="752" t="s">
        <v>33</v>
      </c>
      <c r="S46" s="753" t="s">
        <v>682</v>
      </c>
      <c r="T46" s="739">
        <v>0.76736111111111116</v>
      </c>
      <c r="U46" s="740">
        <v>0.82986111111111116</v>
      </c>
      <c r="V46" s="859" t="s">
        <v>771</v>
      </c>
      <c r="W46" s="738" t="s">
        <v>47</v>
      </c>
      <c r="X46" s="149" t="s">
        <v>33</v>
      </c>
      <c r="Y46" s="542" t="s">
        <v>682</v>
      </c>
      <c r="Z46" s="739">
        <v>0.83333333333333337</v>
      </c>
      <c r="AA46" s="858">
        <v>0.89583333333333337</v>
      </c>
      <c r="AB46" s="738" t="s">
        <v>773</v>
      </c>
      <c r="AC46" s="738" t="s">
        <v>47</v>
      </c>
      <c r="AD46" s="149" t="s">
        <v>33</v>
      </c>
      <c r="AE46" s="542" t="s">
        <v>682</v>
      </c>
      <c r="AF46" s="741"/>
      <c r="AG46" s="742"/>
      <c r="AH46" s="738"/>
      <c r="AI46" s="738"/>
      <c r="AJ46" s="149"/>
      <c r="AK46" s="542"/>
      <c r="AL46" s="490"/>
      <c r="AM46" s="389"/>
    </row>
    <row r="47" spans="2:39" s="86" customFormat="1" ht="11.25" customHeight="1" thickBot="1" x14ac:dyDescent="0.25">
      <c r="B47" s="1346"/>
      <c r="C47" s="1318"/>
      <c r="D47" s="733" t="s">
        <v>707</v>
      </c>
      <c r="E47" s="734">
        <v>0.58333333333333337</v>
      </c>
      <c r="F47" s="743" t="s">
        <v>766</v>
      </c>
      <c r="G47" s="736">
        <v>3</v>
      </c>
      <c r="H47" s="867"/>
      <c r="I47" s="748"/>
      <c r="J47" s="738"/>
      <c r="K47" s="738"/>
      <c r="L47" s="149"/>
      <c r="M47" s="543"/>
      <c r="N47" s="857">
        <v>0.70138888888888884</v>
      </c>
      <c r="O47" s="858">
        <v>0.76388888888888884</v>
      </c>
      <c r="P47" s="738" t="s">
        <v>785</v>
      </c>
      <c r="Q47" s="738" t="s">
        <v>43</v>
      </c>
      <c r="R47" s="149" t="s">
        <v>33</v>
      </c>
      <c r="S47" s="542" t="s">
        <v>915</v>
      </c>
      <c r="T47" s="739">
        <v>0.76736111111111116</v>
      </c>
      <c r="U47" s="740">
        <v>0.82986111111111116</v>
      </c>
      <c r="V47" s="738" t="s">
        <v>786</v>
      </c>
      <c r="W47" s="738" t="s">
        <v>43</v>
      </c>
      <c r="X47" s="149" t="s">
        <v>33</v>
      </c>
      <c r="Y47" s="542" t="s">
        <v>915</v>
      </c>
      <c r="Z47" s="739"/>
      <c r="AA47" s="858"/>
      <c r="AB47" s="863"/>
      <c r="AC47" s="149"/>
      <c r="AD47" s="149"/>
      <c r="AE47" s="542"/>
      <c r="AF47" s="888"/>
      <c r="AG47" s="888"/>
      <c r="AH47" s="738"/>
      <c r="AI47" s="738"/>
      <c r="AJ47" s="149"/>
      <c r="AK47" s="543"/>
      <c r="AL47" s="490"/>
      <c r="AM47" s="389"/>
    </row>
    <row r="48" spans="2:39" s="86" customFormat="1" ht="11.25" customHeight="1" thickBot="1" x14ac:dyDescent="0.25">
      <c r="B48" s="744" t="s">
        <v>164</v>
      </c>
      <c r="C48" s="745">
        <v>4</v>
      </c>
      <c r="D48" s="889" t="s">
        <v>928</v>
      </c>
      <c r="E48" s="734">
        <v>0.6875</v>
      </c>
      <c r="F48" s="755" t="s">
        <v>929</v>
      </c>
      <c r="G48" s="736">
        <v>4</v>
      </c>
      <c r="H48" s="149"/>
      <c r="I48" s="866" t="s">
        <v>170</v>
      </c>
      <c r="J48" s="149" t="s">
        <v>167</v>
      </c>
      <c r="K48" s="149" t="s">
        <v>129</v>
      </c>
      <c r="L48" s="149" t="s">
        <v>128</v>
      </c>
      <c r="M48" s="882" t="s">
        <v>168</v>
      </c>
      <c r="N48" s="857"/>
      <c r="O48" s="858"/>
      <c r="P48" s="859"/>
      <c r="Q48" s="859"/>
      <c r="R48" s="748"/>
      <c r="S48" s="543"/>
      <c r="T48" s="739">
        <v>0.76736111111111116</v>
      </c>
      <c r="U48" s="740">
        <v>0.82986111111111116</v>
      </c>
      <c r="V48" s="738" t="s">
        <v>426</v>
      </c>
      <c r="W48" s="738" t="s">
        <v>47</v>
      </c>
      <c r="X48" s="149" t="s">
        <v>33</v>
      </c>
      <c r="Y48" s="542" t="s">
        <v>707</v>
      </c>
      <c r="Z48" s="739"/>
      <c r="AA48" s="858"/>
      <c r="AB48" s="738"/>
      <c r="AC48" s="738"/>
      <c r="AD48" s="149"/>
      <c r="AE48" s="542"/>
      <c r="AF48" s="741"/>
      <c r="AG48" s="742"/>
      <c r="AH48" s="738"/>
      <c r="AI48" s="738"/>
      <c r="AJ48" s="149"/>
      <c r="AK48" s="542"/>
      <c r="AL48" s="490"/>
      <c r="AM48" s="389"/>
    </row>
    <row r="49" spans="2:39" s="86" customFormat="1" ht="11.25" customHeight="1" thickBot="1" x14ac:dyDescent="0.25">
      <c r="B49" s="1322">
        <f>K53+Q53+W53+AC53+AI53</f>
        <v>11</v>
      </c>
      <c r="C49" s="1324" t="s">
        <v>135</v>
      </c>
      <c r="D49" s="1319" t="s">
        <v>125</v>
      </c>
      <c r="E49" s="1320"/>
      <c r="F49" s="1321"/>
      <c r="G49" s="736">
        <v>5</v>
      </c>
      <c r="H49" s="149"/>
      <c r="I49" s="149"/>
      <c r="J49" s="738"/>
      <c r="K49" s="754"/>
      <c r="L49" s="149"/>
      <c r="M49" s="542"/>
      <c r="N49" s="739"/>
      <c r="O49" s="740"/>
      <c r="P49" s="738"/>
      <c r="Q49" s="738"/>
      <c r="R49" s="149"/>
      <c r="S49" s="542"/>
      <c r="T49" s="739">
        <v>0.76736111111111116</v>
      </c>
      <c r="U49" s="740">
        <v>0.82986111111111116</v>
      </c>
      <c r="V49" s="738" t="s">
        <v>723</v>
      </c>
      <c r="W49" s="859" t="s">
        <v>45</v>
      </c>
      <c r="X49" s="149" t="s">
        <v>57</v>
      </c>
      <c r="Y49" s="542" t="s">
        <v>914</v>
      </c>
      <c r="Z49" s="739">
        <v>0.83333333333333337</v>
      </c>
      <c r="AA49" s="858">
        <v>0.89583333333333337</v>
      </c>
      <c r="AB49" s="738" t="s">
        <v>927</v>
      </c>
      <c r="AC49" s="738" t="s">
        <v>47</v>
      </c>
      <c r="AD49" s="149" t="s">
        <v>33</v>
      </c>
      <c r="AE49" s="542" t="s">
        <v>914</v>
      </c>
      <c r="AF49" s="741"/>
      <c r="AG49" s="742"/>
      <c r="AH49" s="738"/>
      <c r="AI49" s="738"/>
      <c r="AJ49" s="149"/>
      <c r="AK49" s="542"/>
      <c r="AL49" s="490"/>
      <c r="AM49" s="389"/>
    </row>
    <row r="50" spans="2:39" s="86" customFormat="1" ht="11.25" customHeight="1" thickBot="1" x14ac:dyDescent="0.25">
      <c r="B50" s="1323"/>
      <c r="C50" s="1325"/>
      <c r="D50" s="1326"/>
      <c r="E50" s="1327"/>
      <c r="F50" s="1328"/>
      <c r="G50" s="736">
        <v>6</v>
      </c>
      <c r="H50" s="149"/>
      <c r="I50" s="149"/>
      <c r="J50" s="738"/>
      <c r="K50" s="754"/>
      <c r="L50" s="149"/>
      <c r="M50" s="542"/>
      <c r="N50" s="741"/>
      <c r="O50" s="742"/>
      <c r="P50" s="738"/>
      <c r="Q50" s="738"/>
      <c r="R50" s="149"/>
      <c r="S50" s="542"/>
      <c r="T50" s="739"/>
      <c r="U50" s="740"/>
      <c r="V50" s="738"/>
      <c r="W50" s="738"/>
      <c r="X50" s="149"/>
      <c r="Y50" s="542"/>
      <c r="Z50" s="739"/>
      <c r="AA50" s="740"/>
      <c r="AB50" s="738"/>
      <c r="AC50" s="738"/>
      <c r="AD50" s="149"/>
      <c r="AE50" s="542"/>
      <c r="AF50" s="741"/>
      <c r="AG50" s="742"/>
      <c r="AH50" s="738"/>
      <c r="AI50" s="738"/>
      <c r="AJ50" s="149"/>
      <c r="AK50" s="542"/>
      <c r="AL50" s="490"/>
      <c r="AM50" s="389"/>
    </row>
    <row r="51" spans="2:39" s="86" customFormat="1" ht="11.25" customHeight="1" thickBot="1" x14ac:dyDescent="0.25">
      <c r="B51" s="756" t="s">
        <v>136</v>
      </c>
      <c r="C51" s="769">
        <v>7</v>
      </c>
      <c r="D51" s="1326"/>
      <c r="E51" s="1327"/>
      <c r="F51" s="1328"/>
      <c r="G51" s="736">
        <v>7</v>
      </c>
      <c r="H51" s="149"/>
      <c r="I51" s="149"/>
      <c r="J51" s="738"/>
      <c r="K51" s="754"/>
      <c r="L51" s="149"/>
      <c r="M51" s="542"/>
      <c r="N51" s="741"/>
      <c r="O51" s="742"/>
      <c r="P51" s="738"/>
      <c r="Q51" s="738"/>
      <c r="R51" s="149"/>
      <c r="S51" s="542"/>
      <c r="T51" s="733"/>
      <c r="U51" s="755"/>
      <c r="V51" s="755"/>
      <c r="W51" s="755"/>
      <c r="X51" s="755"/>
      <c r="Y51" s="743"/>
      <c r="Z51" s="733"/>
      <c r="AA51" s="755"/>
      <c r="AB51" s="755"/>
      <c r="AC51" s="755"/>
      <c r="AD51" s="755"/>
      <c r="AE51" s="743"/>
      <c r="AF51" s="741"/>
      <c r="AG51" s="742"/>
      <c r="AH51" s="738"/>
      <c r="AI51" s="738"/>
      <c r="AJ51" s="149"/>
      <c r="AK51" s="542"/>
      <c r="AL51" s="490"/>
      <c r="AM51" s="389"/>
    </row>
    <row r="52" spans="2:39" s="86" customFormat="1" ht="11.25" customHeight="1" thickBot="1" x14ac:dyDescent="0.25">
      <c r="B52" s="1343" t="s">
        <v>126</v>
      </c>
      <c r="C52" s="1344"/>
      <c r="D52" s="1331"/>
      <c r="E52" s="1332"/>
      <c r="F52" s="1333"/>
      <c r="G52" s="758">
        <v>8</v>
      </c>
      <c r="H52" s="752"/>
      <c r="I52" s="759"/>
      <c r="J52" s="760"/>
      <c r="K52" s="883"/>
      <c r="L52" s="759"/>
      <c r="M52" s="761"/>
      <c r="N52" s="884"/>
      <c r="O52" s="885"/>
      <c r="P52" s="760"/>
      <c r="Q52" s="760"/>
      <c r="R52" s="759"/>
      <c r="S52" s="761"/>
      <c r="T52" s="889"/>
      <c r="U52" s="890"/>
      <c r="V52" s="890"/>
      <c r="W52" s="890"/>
      <c r="X52" s="890"/>
      <c r="Y52" s="891"/>
      <c r="Z52" s="889"/>
      <c r="AA52" s="890"/>
      <c r="AB52" s="890"/>
      <c r="AC52" s="890"/>
      <c r="AD52" s="890"/>
      <c r="AE52" s="891"/>
      <c r="AF52" s="741"/>
      <c r="AG52" s="742"/>
      <c r="AH52" s="738"/>
      <c r="AI52" s="738"/>
      <c r="AJ52" s="149"/>
      <c r="AK52" s="542"/>
      <c r="AL52" s="490"/>
      <c r="AM52" s="389"/>
    </row>
    <row r="53" spans="2:39" s="579" customFormat="1" ht="15" customHeight="1" thickBot="1" x14ac:dyDescent="0.25">
      <c r="B53" s="1334">
        <f>B49/(C51*C48)</f>
        <v>0.39285714285714285</v>
      </c>
      <c r="C53" s="1335"/>
      <c r="D53" s="1336" t="s">
        <v>131</v>
      </c>
      <c r="E53" s="1337"/>
      <c r="F53" s="767"/>
      <c r="G53" s="768" t="s">
        <v>132</v>
      </c>
      <c r="H53" s="625"/>
      <c r="I53" s="627">
        <f>S53+Y53+AE53+AK53</f>
        <v>18</v>
      </c>
      <c r="J53" s="495" t="s">
        <v>4</v>
      </c>
      <c r="K53" s="1077">
        <f>COUNTA(L45:L47)-COUNTIF(L45:L47,"休講")</f>
        <v>1</v>
      </c>
      <c r="L53" s="496" t="s">
        <v>132</v>
      </c>
      <c r="M53" s="628">
        <f>$C51-K53</f>
        <v>6</v>
      </c>
      <c r="N53" s="625"/>
      <c r="O53" s="625"/>
      <c r="P53" s="492" t="s">
        <v>4</v>
      </c>
      <c r="Q53" s="1077">
        <f>COUNTA(R45:R52)-COUNTIF(R45:R52,"休講")</f>
        <v>3</v>
      </c>
      <c r="R53" s="496" t="s">
        <v>132</v>
      </c>
      <c r="S53" s="628">
        <f>$C$31-Q53</f>
        <v>4</v>
      </c>
      <c r="T53" s="625"/>
      <c r="U53" s="625"/>
      <c r="V53" s="492" t="s">
        <v>4</v>
      </c>
      <c r="W53" s="1077">
        <f>COUNTA(X45:X52)-COUNTIF(X45:X52,"休講")</f>
        <v>4</v>
      </c>
      <c r="X53" s="496" t="s">
        <v>132</v>
      </c>
      <c r="Y53" s="617">
        <f>$C$31-W53</f>
        <v>3</v>
      </c>
      <c r="Z53" s="625"/>
      <c r="AA53" s="625"/>
      <c r="AB53" s="492" t="s">
        <v>4</v>
      </c>
      <c r="AC53" s="1077">
        <f>COUNTA(AD45:AD52)-COUNTIF(AD45:AD52,"休講")</f>
        <v>3</v>
      </c>
      <c r="AD53" s="496" t="s">
        <v>132</v>
      </c>
      <c r="AE53" s="628">
        <f>$C$31-AC53</f>
        <v>4</v>
      </c>
      <c r="AF53" s="625"/>
      <c r="AG53" s="625"/>
      <c r="AH53" s="492" t="s">
        <v>4</v>
      </c>
      <c r="AI53" s="1077">
        <f>COUNTA(AJ45:AJ52)-COUNTIF(AJ45:AJ52,"休講")</f>
        <v>0</v>
      </c>
      <c r="AJ53" s="496" t="s">
        <v>132</v>
      </c>
      <c r="AK53" s="617">
        <f>$C$31-AI53</f>
        <v>7</v>
      </c>
    </row>
    <row r="54" spans="2:39" s="86" customFormat="1" ht="7.5" customHeight="1" thickBot="1" x14ac:dyDescent="0.25">
      <c r="B54" s="871"/>
      <c r="C54" s="871"/>
      <c r="D54" s="872"/>
      <c r="E54" s="873"/>
      <c r="F54" s="873"/>
      <c r="G54" s="872"/>
      <c r="H54" s="871"/>
      <c r="I54" s="871"/>
      <c r="J54" s="871"/>
      <c r="K54" s="871"/>
      <c r="L54" s="871"/>
      <c r="M54" s="871"/>
      <c r="N54" s="871"/>
      <c r="O54" s="871"/>
      <c r="P54" s="871"/>
      <c r="Q54" s="871"/>
      <c r="R54" s="871"/>
      <c r="S54" s="871"/>
      <c r="T54" s="875"/>
      <c r="U54" s="875"/>
      <c r="V54" s="875"/>
      <c r="W54" s="875"/>
      <c r="X54" s="875"/>
      <c r="Y54" s="875"/>
      <c r="Z54" s="875"/>
      <c r="AA54" s="875"/>
      <c r="AB54" s="871"/>
      <c r="AC54" s="871"/>
      <c r="AD54" s="871"/>
      <c r="AE54" s="871"/>
      <c r="AF54" s="871"/>
      <c r="AG54" s="871"/>
      <c r="AH54" s="871"/>
      <c r="AI54" s="871"/>
      <c r="AJ54" s="871"/>
      <c r="AK54" s="871"/>
      <c r="AL54" s="489"/>
    </row>
    <row r="55" spans="2:39" s="86" customFormat="1" ht="11.25" customHeight="1" thickBot="1" x14ac:dyDescent="0.25">
      <c r="B55" s="1315">
        <f>日付!F7</f>
        <v>43742</v>
      </c>
      <c r="C55" s="1317" t="s">
        <v>29</v>
      </c>
      <c r="D55" s="1319" t="s">
        <v>130</v>
      </c>
      <c r="E55" s="1320"/>
      <c r="F55" s="1321"/>
      <c r="G55" s="725">
        <v>1</v>
      </c>
      <c r="H55" s="892"/>
      <c r="I55" s="729"/>
      <c r="J55" s="728"/>
      <c r="K55" s="728"/>
      <c r="L55" s="893"/>
      <c r="M55" s="730"/>
      <c r="N55" s="726">
        <v>0.70138888888888884</v>
      </c>
      <c r="O55" s="727">
        <v>0.76388888888888884</v>
      </c>
      <c r="P55" s="728" t="s">
        <v>387</v>
      </c>
      <c r="Q55" s="728" t="s">
        <v>45</v>
      </c>
      <c r="R55" s="729" t="s">
        <v>33</v>
      </c>
      <c r="S55" s="730" t="s">
        <v>46</v>
      </c>
      <c r="T55" s="857">
        <v>0.76736111111111116</v>
      </c>
      <c r="U55" s="858">
        <v>0.82986111111111116</v>
      </c>
      <c r="V55" s="859" t="s">
        <v>811</v>
      </c>
      <c r="W55" s="859" t="s">
        <v>45</v>
      </c>
      <c r="X55" s="748" t="s">
        <v>33</v>
      </c>
      <c r="Y55" s="543" t="s">
        <v>46</v>
      </c>
      <c r="Z55" s="860">
        <v>0.83333333333333337</v>
      </c>
      <c r="AA55" s="858">
        <v>0.89583333333333337</v>
      </c>
      <c r="AB55" s="728" t="s">
        <v>535</v>
      </c>
      <c r="AC55" s="728" t="s">
        <v>47</v>
      </c>
      <c r="AD55" s="729" t="s">
        <v>33</v>
      </c>
      <c r="AE55" s="730" t="s">
        <v>46</v>
      </c>
      <c r="AF55" s="731"/>
      <c r="AG55" s="732"/>
      <c r="AH55" s="728"/>
      <c r="AI55" s="728"/>
      <c r="AJ55" s="729"/>
      <c r="AK55" s="730"/>
      <c r="AL55" s="490"/>
      <c r="AM55" s="389"/>
    </row>
    <row r="56" spans="2:39" s="86" customFormat="1" ht="11.25" customHeight="1" x14ac:dyDescent="0.2">
      <c r="B56" s="1316"/>
      <c r="C56" s="1318"/>
      <c r="D56" s="733" t="s">
        <v>48</v>
      </c>
      <c r="E56" s="734">
        <v>0.58333333333333337</v>
      </c>
      <c r="F56" s="735" t="s">
        <v>766</v>
      </c>
      <c r="G56" s="736">
        <v>2</v>
      </c>
      <c r="H56" s="894"/>
      <c r="I56" s="895"/>
      <c r="J56" s="738"/>
      <c r="K56" s="738"/>
      <c r="L56" s="149"/>
      <c r="M56" s="543"/>
      <c r="N56" s="739">
        <v>0.70833333333333337</v>
      </c>
      <c r="O56" s="740">
        <v>0.75</v>
      </c>
      <c r="P56" s="738" t="s">
        <v>576</v>
      </c>
      <c r="Q56" s="738" t="s">
        <v>142</v>
      </c>
      <c r="R56" s="149" t="s">
        <v>33</v>
      </c>
      <c r="S56" s="542" t="s">
        <v>349</v>
      </c>
      <c r="T56" s="739"/>
      <c r="U56" s="740"/>
      <c r="V56" s="738"/>
      <c r="W56" s="738"/>
      <c r="X56" s="149"/>
      <c r="Y56" s="542"/>
      <c r="Z56" s="864"/>
      <c r="AA56" s="740"/>
      <c r="AB56" s="738"/>
      <c r="AC56" s="738"/>
      <c r="AD56" s="742"/>
      <c r="AE56" s="871"/>
      <c r="AF56" s="741"/>
      <c r="AG56" s="742"/>
      <c r="AH56" s="738"/>
      <c r="AI56" s="738"/>
      <c r="AJ56" s="149"/>
      <c r="AK56" s="542"/>
      <c r="AL56" s="490"/>
      <c r="AM56" s="389"/>
    </row>
    <row r="57" spans="2:39" s="86" customFormat="1" ht="11.25" customHeight="1" thickBot="1" x14ac:dyDescent="0.25">
      <c r="B57" s="1316"/>
      <c r="C57" s="1318"/>
      <c r="D57" s="733" t="s">
        <v>707</v>
      </c>
      <c r="E57" s="734">
        <v>0.58333333333333337</v>
      </c>
      <c r="F57" s="743" t="s">
        <v>766</v>
      </c>
      <c r="G57" s="736">
        <v>3</v>
      </c>
      <c r="H57" s="737"/>
      <c r="I57" s="149"/>
      <c r="J57" s="738"/>
      <c r="K57" s="738"/>
      <c r="L57" s="149"/>
      <c r="M57" s="543"/>
      <c r="N57" s="857">
        <v>0.70138888888888884</v>
      </c>
      <c r="O57" s="858">
        <v>0.76388888888888884</v>
      </c>
      <c r="P57" s="738" t="s">
        <v>852</v>
      </c>
      <c r="Q57" s="738" t="s">
        <v>45</v>
      </c>
      <c r="R57" s="149" t="s">
        <v>33</v>
      </c>
      <c r="S57" s="542" t="s">
        <v>407</v>
      </c>
      <c r="T57" s="739">
        <v>0.76736111111111116</v>
      </c>
      <c r="U57" s="740">
        <v>0.82986111111111116</v>
      </c>
      <c r="V57" s="738" t="s">
        <v>704</v>
      </c>
      <c r="W57" s="738" t="s">
        <v>43</v>
      </c>
      <c r="X57" s="149" t="s">
        <v>57</v>
      </c>
      <c r="Y57" s="542" t="s">
        <v>407</v>
      </c>
      <c r="Z57" s="739"/>
      <c r="AA57" s="858"/>
      <c r="AB57" s="738"/>
      <c r="AC57" s="738"/>
      <c r="AD57" s="149"/>
      <c r="AE57" s="542"/>
      <c r="AF57" s="741"/>
      <c r="AG57" s="742"/>
      <c r="AH57" s="738"/>
      <c r="AI57" s="738"/>
      <c r="AJ57" s="149"/>
      <c r="AK57" s="542"/>
      <c r="AL57" s="490"/>
      <c r="AM57" s="389"/>
    </row>
    <row r="58" spans="2:39" s="86" customFormat="1" ht="11.25" customHeight="1" thickBot="1" x14ac:dyDescent="0.25">
      <c r="B58" s="744" t="s">
        <v>164</v>
      </c>
      <c r="C58" s="745">
        <v>4</v>
      </c>
      <c r="D58" s="746"/>
      <c r="E58" s="746"/>
      <c r="F58" s="746"/>
      <c r="G58" s="736">
        <v>4</v>
      </c>
      <c r="H58" s="149"/>
      <c r="I58" s="896" t="s">
        <v>170</v>
      </c>
      <c r="J58" s="149" t="s">
        <v>167</v>
      </c>
      <c r="K58" s="149" t="s">
        <v>129</v>
      </c>
      <c r="L58" s="149" t="s">
        <v>128</v>
      </c>
      <c r="M58" s="882" t="s">
        <v>168</v>
      </c>
      <c r="N58" s="857"/>
      <c r="O58" s="858"/>
      <c r="P58" s="738"/>
      <c r="Q58" s="738"/>
      <c r="R58" s="149"/>
      <c r="S58" s="542"/>
      <c r="T58" s="739">
        <v>0.76736111111111116</v>
      </c>
      <c r="U58" s="740">
        <v>0.82986111111111116</v>
      </c>
      <c r="V58" s="738" t="s">
        <v>773</v>
      </c>
      <c r="W58" s="738" t="s">
        <v>45</v>
      </c>
      <c r="X58" s="149" t="s">
        <v>33</v>
      </c>
      <c r="Y58" s="542" t="s">
        <v>540</v>
      </c>
      <c r="Z58" s="739">
        <v>0.83333333333333337</v>
      </c>
      <c r="AA58" s="858">
        <v>0.875</v>
      </c>
      <c r="AB58" s="738" t="s">
        <v>564</v>
      </c>
      <c r="AC58" s="738" t="s">
        <v>47</v>
      </c>
      <c r="AD58" s="149" t="s">
        <v>33</v>
      </c>
      <c r="AE58" s="542" t="s">
        <v>540</v>
      </c>
      <c r="AF58" s="897"/>
      <c r="AG58" s="888"/>
      <c r="AH58" s="738"/>
      <c r="AI58" s="738"/>
      <c r="AJ58" s="149"/>
      <c r="AK58" s="543"/>
      <c r="AL58" s="490"/>
      <c r="AM58" s="389"/>
    </row>
    <row r="59" spans="2:39" s="86" customFormat="1" ht="11.25" customHeight="1" thickBot="1" x14ac:dyDescent="0.25">
      <c r="B59" s="1322">
        <f>K63+Q63+W63+AC63+AI63</f>
        <v>13</v>
      </c>
      <c r="C59" s="1324" t="s">
        <v>135</v>
      </c>
      <c r="D59" s="1319" t="s">
        <v>125</v>
      </c>
      <c r="E59" s="1320"/>
      <c r="F59" s="1321"/>
      <c r="G59" s="736">
        <v>5</v>
      </c>
      <c r="H59" s="149"/>
      <c r="I59" s="737"/>
      <c r="J59" s="738"/>
      <c r="K59" s="754"/>
      <c r="L59" s="149"/>
      <c r="M59" s="542"/>
      <c r="N59" s="857">
        <v>0.70138888888888884</v>
      </c>
      <c r="O59" s="858">
        <v>0.76388888888888884</v>
      </c>
      <c r="P59" s="738" t="s">
        <v>922</v>
      </c>
      <c r="Q59" s="738" t="s">
        <v>43</v>
      </c>
      <c r="R59" s="149" t="s">
        <v>57</v>
      </c>
      <c r="S59" s="542" t="s">
        <v>915</v>
      </c>
      <c r="T59" s="739">
        <v>0.76736111111111116</v>
      </c>
      <c r="U59" s="740">
        <v>0.82986111111111116</v>
      </c>
      <c r="V59" s="738" t="s">
        <v>783</v>
      </c>
      <c r="W59" s="738" t="s">
        <v>43</v>
      </c>
      <c r="X59" s="149" t="s">
        <v>33</v>
      </c>
      <c r="Y59" s="542" t="s">
        <v>915</v>
      </c>
      <c r="Z59" s="739">
        <v>0.83333333333333337</v>
      </c>
      <c r="AA59" s="858">
        <v>0.89583333333333337</v>
      </c>
      <c r="AB59" s="738" t="s">
        <v>815</v>
      </c>
      <c r="AC59" s="738" t="s">
        <v>47</v>
      </c>
      <c r="AD59" s="149" t="s">
        <v>33</v>
      </c>
      <c r="AE59" s="542" t="s">
        <v>915</v>
      </c>
      <c r="AF59" s="897"/>
      <c r="AG59" s="888"/>
      <c r="AH59" s="738"/>
      <c r="AI59" s="738"/>
      <c r="AJ59" s="149"/>
      <c r="AK59" s="543"/>
      <c r="AL59" s="490"/>
      <c r="AM59" s="389"/>
    </row>
    <row r="60" spans="2:39" s="86" customFormat="1" ht="11.25" customHeight="1" thickBot="1" x14ac:dyDescent="0.25">
      <c r="B60" s="1323"/>
      <c r="C60" s="1325"/>
      <c r="D60" s="1326"/>
      <c r="E60" s="1327"/>
      <c r="F60" s="1328"/>
      <c r="G60" s="736">
        <v>6</v>
      </c>
      <c r="H60" s="149"/>
      <c r="I60" s="737"/>
      <c r="J60" s="738"/>
      <c r="K60" s="754"/>
      <c r="L60" s="149"/>
      <c r="M60" s="542"/>
      <c r="N60" s="739"/>
      <c r="O60" s="740"/>
      <c r="P60" s="738"/>
      <c r="Q60" s="738"/>
      <c r="R60" s="149"/>
      <c r="S60" s="543"/>
      <c r="T60" s="739">
        <v>0.76736111111111116</v>
      </c>
      <c r="U60" s="740">
        <v>0.82986111111111116</v>
      </c>
      <c r="V60" s="738" t="s">
        <v>812</v>
      </c>
      <c r="W60" s="738" t="s">
        <v>47</v>
      </c>
      <c r="X60" s="149" t="s">
        <v>33</v>
      </c>
      <c r="Y60" s="542" t="s">
        <v>707</v>
      </c>
      <c r="Z60" s="739"/>
      <c r="AA60" s="858"/>
      <c r="AB60" s="738"/>
      <c r="AC60" s="738"/>
      <c r="AD60" s="149"/>
      <c r="AE60" s="542"/>
      <c r="AF60" s="897"/>
      <c r="AG60" s="888"/>
      <c r="AH60" s="738"/>
      <c r="AI60" s="738"/>
      <c r="AJ60" s="149"/>
      <c r="AK60" s="543"/>
      <c r="AL60" s="490"/>
      <c r="AM60" s="389"/>
    </row>
    <row r="61" spans="2:39" s="86" customFormat="1" ht="11.25" customHeight="1" thickBot="1" x14ac:dyDescent="0.25">
      <c r="B61" s="756" t="s">
        <v>136</v>
      </c>
      <c r="C61" s="769">
        <v>7</v>
      </c>
      <c r="D61" s="1326"/>
      <c r="E61" s="1327"/>
      <c r="F61" s="1328"/>
      <c r="G61" s="736">
        <v>7</v>
      </c>
      <c r="H61" s="149"/>
      <c r="I61" s="737"/>
      <c r="J61" s="738"/>
      <c r="K61" s="754"/>
      <c r="L61" s="149"/>
      <c r="M61" s="542"/>
      <c r="N61" s="739"/>
      <c r="O61" s="740"/>
      <c r="P61" s="738"/>
      <c r="Q61" s="738"/>
      <c r="R61" s="149"/>
      <c r="S61" s="543"/>
      <c r="T61" s="741"/>
      <c r="U61" s="742"/>
      <c r="V61" s="738"/>
      <c r="W61" s="738"/>
      <c r="X61" s="149"/>
      <c r="Y61" s="542"/>
      <c r="Z61" s="739"/>
      <c r="AA61" s="740"/>
      <c r="AB61" s="738"/>
      <c r="AC61" s="738"/>
      <c r="AD61" s="149"/>
      <c r="AE61" s="542"/>
      <c r="AF61" s="897"/>
      <c r="AG61" s="888"/>
      <c r="AH61" s="738"/>
      <c r="AI61" s="738"/>
      <c r="AJ61" s="149"/>
      <c r="AK61" s="543"/>
      <c r="AL61" s="490"/>
      <c r="AM61" s="389"/>
    </row>
    <row r="62" spans="2:39" s="86" customFormat="1" ht="11.25" customHeight="1" thickBot="1" x14ac:dyDescent="0.25">
      <c r="B62" s="1343" t="s">
        <v>126</v>
      </c>
      <c r="C62" s="1344"/>
      <c r="D62" s="1331"/>
      <c r="E62" s="1332"/>
      <c r="F62" s="1333"/>
      <c r="G62" s="758">
        <v>8</v>
      </c>
      <c r="H62" s="752"/>
      <c r="I62" s="869"/>
      <c r="J62" s="760"/>
      <c r="K62" s="883"/>
      <c r="L62" s="759"/>
      <c r="M62" s="761"/>
      <c r="N62" s="726">
        <v>0.6875</v>
      </c>
      <c r="O62" s="727">
        <v>0.75</v>
      </c>
      <c r="P62" s="728" t="s">
        <v>387</v>
      </c>
      <c r="Q62" s="728" t="s">
        <v>45</v>
      </c>
      <c r="R62" s="729" t="s">
        <v>33</v>
      </c>
      <c r="S62" s="730" t="s">
        <v>46</v>
      </c>
      <c r="T62" s="884"/>
      <c r="U62" s="885"/>
      <c r="V62" s="760"/>
      <c r="W62" s="760"/>
      <c r="X62" s="759"/>
      <c r="Y62" s="761"/>
      <c r="Z62" s="741"/>
      <c r="AA62" s="742"/>
      <c r="AB62" s="738"/>
      <c r="AC62" s="738"/>
      <c r="AD62" s="149"/>
      <c r="AE62" s="542"/>
      <c r="AF62" s="897"/>
      <c r="AG62" s="888"/>
      <c r="AH62" s="738"/>
      <c r="AI62" s="738"/>
      <c r="AJ62" s="149"/>
      <c r="AK62" s="543"/>
      <c r="AL62" s="490"/>
      <c r="AM62" s="389"/>
    </row>
    <row r="63" spans="2:39" s="579" customFormat="1" ht="15" customHeight="1" thickBot="1" x14ac:dyDescent="0.25">
      <c r="B63" s="1334">
        <f>B59/(C61*C58)</f>
        <v>0.4642857142857143</v>
      </c>
      <c r="C63" s="1335"/>
      <c r="D63" s="1336" t="s">
        <v>131</v>
      </c>
      <c r="E63" s="1337"/>
      <c r="F63" s="767"/>
      <c r="G63" s="768" t="s">
        <v>132</v>
      </c>
      <c r="H63" s="625"/>
      <c r="I63" s="627">
        <f>S63+Y63+AE63+AK63</f>
        <v>15</v>
      </c>
      <c r="J63" s="495" t="s">
        <v>4</v>
      </c>
      <c r="K63" s="1077">
        <f>COUNTA(L55:L57)-COUNTIF(L55:L57,"休講")</f>
        <v>0</v>
      </c>
      <c r="L63" s="496" t="s">
        <v>132</v>
      </c>
      <c r="M63" s="628">
        <f>$C61-K63</f>
        <v>7</v>
      </c>
      <c r="N63" s="625"/>
      <c r="O63" s="625"/>
      <c r="P63" s="492" t="s">
        <v>4</v>
      </c>
      <c r="Q63" s="1077">
        <f>COUNTA(R55:R62)-COUNTIF(R55:R62,"休講")</f>
        <v>5</v>
      </c>
      <c r="R63" s="496" t="s">
        <v>132</v>
      </c>
      <c r="S63" s="628">
        <f>$C$31-Q63</f>
        <v>2</v>
      </c>
      <c r="T63" s="625"/>
      <c r="U63" s="625"/>
      <c r="V63" s="492" t="s">
        <v>4</v>
      </c>
      <c r="W63" s="1077">
        <f>COUNTA(X55:X62)-COUNTIF(X55:X62,"休講")</f>
        <v>5</v>
      </c>
      <c r="X63" s="496" t="s">
        <v>132</v>
      </c>
      <c r="Y63" s="617">
        <f>$C$31-W63</f>
        <v>2</v>
      </c>
      <c r="Z63" s="625"/>
      <c r="AA63" s="625"/>
      <c r="AB63" s="492" t="s">
        <v>4</v>
      </c>
      <c r="AC63" s="1077">
        <f>COUNTA(AD55:AD62)-COUNTIF(AD55:AD62,"休講")</f>
        <v>3</v>
      </c>
      <c r="AD63" s="496" t="s">
        <v>132</v>
      </c>
      <c r="AE63" s="628">
        <f>$C$31-AC63</f>
        <v>4</v>
      </c>
      <c r="AF63" s="625"/>
      <c r="AG63" s="625"/>
      <c r="AH63" s="492" t="s">
        <v>4</v>
      </c>
      <c r="AI63" s="1077">
        <f>COUNTA(AJ55:AJ62)-COUNTIF(AJ55:AJ62,"休講")</f>
        <v>0</v>
      </c>
      <c r="AJ63" s="496" t="s">
        <v>132</v>
      </c>
      <c r="AK63" s="617">
        <f>$C$31-AI63</f>
        <v>7</v>
      </c>
    </row>
    <row r="64" spans="2:39" s="86" customFormat="1" ht="11.25" customHeight="1" thickBot="1" x14ac:dyDescent="0.25">
      <c r="B64" s="871"/>
      <c r="C64" s="871"/>
      <c r="D64" s="872"/>
      <c r="E64" s="872"/>
      <c r="F64" s="872"/>
      <c r="G64" s="872"/>
      <c r="H64" s="871"/>
      <c r="I64" s="871"/>
      <c r="J64" s="871"/>
      <c r="K64" s="871"/>
      <c r="L64" s="871"/>
      <c r="M64" s="871"/>
      <c r="N64" s="871"/>
      <c r="O64" s="871"/>
      <c r="P64" s="871"/>
      <c r="Q64" s="871"/>
      <c r="R64" s="871"/>
      <c r="S64" s="871"/>
      <c r="T64" s="871"/>
      <c r="U64" s="871"/>
      <c r="V64" s="871"/>
      <c r="W64" s="871"/>
      <c r="X64" s="871"/>
      <c r="Y64" s="871"/>
      <c r="Z64" s="871"/>
      <c r="AA64" s="871"/>
      <c r="AB64" s="871"/>
      <c r="AC64" s="871"/>
      <c r="AD64" s="871"/>
      <c r="AE64" s="871"/>
      <c r="AF64" s="871"/>
      <c r="AG64" s="871"/>
      <c r="AH64" s="871"/>
      <c r="AI64" s="871"/>
      <c r="AJ64" s="871"/>
      <c r="AK64" s="871"/>
      <c r="AL64" s="489"/>
    </row>
    <row r="65" spans="2:39" s="86" customFormat="1" ht="11.25" customHeight="1" thickBot="1" x14ac:dyDescent="0.25">
      <c r="B65" s="898" t="s">
        <v>39</v>
      </c>
      <c r="C65" s="899"/>
      <c r="D65" s="1336" t="s">
        <v>130</v>
      </c>
      <c r="E65" s="1337"/>
      <c r="F65" s="1349"/>
      <c r="G65" s="914" t="s">
        <v>437</v>
      </c>
      <c r="H65" s="1350" t="s">
        <v>441</v>
      </c>
      <c r="I65" s="1350"/>
      <c r="J65" s="1350"/>
      <c r="K65" s="1350"/>
      <c r="L65" s="1350"/>
      <c r="M65" s="1351"/>
      <c r="N65" s="1352" t="s">
        <v>498</v>
      </c>
      <c r="O65" s="1350"/>
      <c r="P65" s="1350"/>
      <c r="Q65" s="1350"/>
      <c r="R65" s="1350"/>
      <c r="S65" s="1351"/>
      <c r="T65" s="1352" t="s">
        <v>233</v>
      </c>
      <c r="U65" s="1350"/>
      <c r="V65" s="1350"/>
      <c r="W65" s="1350"/>
      <c r="X65" s="1350"/>
      <c r="Y65" s="1351"/>
      <c r="Z65" s="1352" t="s">
        <v>235</v>
      </c>
      <c r="AA65" s="1350"/>
      <c r="AB65" s="1350"/>
      <c r="AC65" s="1350"/>
      <c r="AD65" s="1350"/>
      <c r="AE65" s="1350"/>
      <c r="AF65" s="1352" t="s">
        <v>442</v>
      </c>
      <c r="AG65" s="1350"/>
      <c r="AH65" s="1350"/>
      <c r="AI65" s="1350"/>
      <c r="AJ65" s="1350"/>
      <c r="AK65" s="1351"/>
      <c r="AL65" s="490"/>
      <c r="AM65" s="389"/>
    </row>
    <row r="66" spans="2:39" s="86" customFormat="1" ht="11.25" customHeight="1" x14ac:dyDescent="0.2">
      <c r="B66" s="1345">
        <f>日付!G7</f>
        <v>43743</v>
      </c>
      <c r="C66" s="1317" t="s">
        <v>30</v>
      </c>
      <c r="D66" s="900"/>
      <c r="E66" s="901"/>
      <c r="F66" s="902"/>
      <c r="G66" s="725">
        <v>1</v>
      </c>
      <c r="H66" s="903"/>
      <c r="I66" s="892"/>
      <c r="J66" s="728"/>
      <c r="K66" s="728"/>
      <c r="L66" s="893"/>
      <c r="M66" s="730"/>
      <c r="N66" s="892"/>
      <c r="O66" s="729"/>
      <c r="P66" s="904"/>
      <c r="Q66" s="728"/>
      <c r="R66" s="893"/>
      <c r="S66" s="730"/>
      <c r="T66" s="731"/>
      <c r="U66" s="732"/>
      <c r="V66" s="904"/>
      <c r="W66" s="728"/>
      <c r="X66" s="729"/>
      <c r="Y66" s="730"/>
      <c r="Z66" s="731"/>
      <c r="AA66" s="732"/>
      <c r="AB66" s="728"/>
      <c r="AC66" s="728"/>
      <c r="AD66" s="729"/>
      <c r="AE66" s="730"/>
      <c r="AF66" s="731"/>
      <c r="AG66" s="732"/>
      <c r="AH66" s="728"/>
      <c r="AI66" s="728"/>
      <c r="AJ66" s="729"/>
      <c r="AK66" s="730"/>
      <c r="AL66" s="490"/>
      <c r="AM66" s="389"/>
    </row>
    <row r="67" spans="2:39" s="86" customFormat="1" ht="11.25" customHeight="1" x14ac:dyDescent="0.2">
      <c r="B67" s="1346"/>
      <c r="C67" s="1318"/>
      <c r="D67" s="905"/>
      <c r="E67" s="906"/>
      <c r="F67" s="907"/>
      <c r="G67" s="736">
        <v>2</v>
      </c>
      <c r="H67" s="903"/>
      <c r="I67" s="770"/>
      <c r="J67" s="738"/>
      <c r="K67" s="738"/>
      <c r="L67" s="149"/>
      <c r="M67" s="543"/>
      <c r="N67" s="737"/>
      <c r="O67" s="149"/>
      <c r="P67" s="908"/>
      <c r="Q67" s="738"/>
      <c r="R67" s="149"/>
      <c r="S67" s="543"/>
      <c r="T67" s="876"/>
      <c r="U67" s="876"/>
      <c r="V67" s="751"/>
      <c r="W67" s="751"/>
      <c r="X67" s="752"/>
      <c r="Y67" s="542"/>
      <c r="Z67" s="741"/>
      <c r="AA67" s="742"/>
      <c r="AB67" s="738"/>
      <c r="AC67" s="738"/>
      <c r="AD67" s="149"/>
      <c r="AE67" s="542"/>
      <c r="AF67" s="741"/>
      <c r="AG67" s="742"/>
      <c r="AH67" s="738"/>
      <c r="AI67" s="738"/>
      <c r="AJ67" s="149"/>
      <c r="AK67" s="542"/>
      <c r="AL67" s="490"/>
      <c r="AM67" s="389"/>
    </row>
    <row r="68" spans="2:39" s="86" customFormat="1" ht="11.25" customHeight="1" thickBot="1" x14ac:dyDescent="0.25">
      <c r="B68" s="1346"/>
      <c r="C68" s="1318"/>
      <c r="D68" s="905"/>
      <c r="E68" s="906"/>
      <c r="F68" s="907"/>
      <c r="G68" s="736">
        <v>3</v>
      </c>
      <c r="H68" s="903"/>
      <c r="I68" s="865">
        <v>0.60763888888888895</v>
      </c>
      <c r="J68" s="861">
        <v>0.67013888888888884</v>
      </c>
      <c r="K68" s="738" t="s">
        <v>812</v>
      </c>
      <c r="L68" s="738" t="s">
        <v>45</v>
      </c>
      <c r="M68" s="149" t="s">
        <v>33</v>
      </c>
      <c r="N68" s="543" t="s">
        <v>48</v>
      </c>
      <c r="O68" s="861">
        <v>0.67013888888888884</v>
      </c>
      <c r="P68" s="738" t="s">
        <v>402</v>
      </c>
      <c r="Q68" s="738" t="s">
        <v>45</v>
      </c>
      <c r="R68" s="149" t="s">
        <v>33</v>
      </c>
      <c r="S68" s="543" t="s">
        <v>48</v>
      </c>
      <c r="T68" s="888"/>
      <c r="U68" s="888"/>
      <c r="V68" s="738"/>
      <c r="W68" s="738"/>
      <c r="X68" s="149"/>
      <c r="Y68" s="543"/>
      <c r="Z68" s="739"/>
      <c r="AA68" s="740"/>
      <c r="AB68" s="738"/>
      <c r="AC68" s="738"/>
      <c r="AD68" s="149"/>
      <c r="AE68" s="543"/>
      <c r="AF68" s="739"/>
      <c r="AG68" s="740"/>
      <c r="AH68" s="738"/>
      <c r="AI68" s="738"/>
      <c r="AJ68" s="149"/>
      <c r="AK68" s="542"/>
      <c r="AL68" s="490"/>
      <c r="AM68" s="389"/>
    </row>
    <row r="69" spans="2:39" s="86" customFormat="1" ht="11.25" customHeight="1" thickBot="1" x14ac:dyDescent="0.25">
      <c r="B69" s="744" t="s">
        <v>164</v>
      </c>
      <c r="C69" s="745">
        <v>5</v>
      </c>
      <c r="D69" s="905"/>
      <c r="E69" s="906"/>
      <c r="F69" s="907"/>
      <c r="G69" s="736">
        <v>4</v>
      </c>
      <c r="H69" s="903"/>
      <c r="I69" s="896" t="s">
        <v>170</v>
      </c>
      <c r="J69" s="149" t="s">
        <v>167</v>
      </c>
      <c r="K69" s="149" t="s">
        <v>129</v>
      </c>
      <c r="L69" s="149" t="s">
        <v>128</v>
      </c>
      <c r="M69" s="882" t="s">
        <v>168</v>
      </c>
      <c r="N69" s="865">
        <v>0.60763888888888895</v>
      </c>
      <c r="O69" s="861">
        <v>0.67013888888888884</v>
      </c>
      <c r="P69" s="908" t="s">
        <v>568</v>
      </c>
      <c r="Q69" s="738" t="s">
        <v>45</v>
      </c>
      <c r="R69" s="149" t="s">
        <v>33</v>
      </c>
      <c r="S69" s="543" t="s">
        <v>46</v>
      </c>
      <c r="T69" s="888">
        <v>0.67361111111111116</v>
      </c>
      <c r="U69" s="888">
        <v>0.73611111111111116</v>
      </c>
      <c r="V69" s="738" t="s">
        <v>783</v>
      </c>
      <c r="W69" s="738" t="s">
        <v>45</v>
      </c>
      <c r="X69" s="149" t="s">
        <v>33</v>
      </c>
      <c r="Y69" s="542" t="s">
        <v>46</v>
      </c>
      <c r="Z69" s="739">
        <v>0.73958333333333337</v>
      </c>
      <c r="AA69" s="740">
        <v>0.80208333333333337</v>
      </c>
      <c r="AB69" s="738" t="s">
        <v>799</v>
      </c>
      <c r="AC69" s="738" t="s">
        <v>45</v>
      </c>
      <c r="AD69" s="149" t="s">
        <v>33</v>
      </c>
      <c r="AE69" s="543" t="s">
        <v>46</v>
      </c>
      <c r="AF69" s="739">
        <v>0.80555555555555547</v>
      </c>
      <c r="AG69" s="740">
        <v>0.86805555555555547</v>
      </c>
      <c r="AH69" s="738" t="s">
        <v>432</v>
      </c>
      <c r="AI69" s="738" t="s">
        <v>47</v>
      </c>
      <c r="AJ69" s="149" t="s">
        <v>33</v>
      </c>
      <c r="AK69" s="543" t="s">
        <v>46</v>
      </c>
      <c r="AL69" s="490"/>
      <c r="AM69" s="389"/>
    </row>
    <row r="70" spans="2:39" s="86" customFormat="1" ht="11.25" customHeight="1" x14ac:dyDescent="0.2">
      <c r="B70" s="1322">
        <f>K74+Q74+W74+AC74+AI74</f>
        <v>9</v>
      </c>
      <c r="C70" s="1324" t="s">
        <v>135</v>
      </c>
      <c r="D70" s="905"/>
      <c r="E70" s="906"/>
      <c r="F70" s="907"/>
      <c r="G70" s="736">
        <v>5</v>
      </c>
      <c r="H70" s="903"/>
      <c r="I70" s="737"/>
      <c r="J70" s="738"/>
      <c r="K70" s="754"/>
      <c r="L70" s="149"/>
      <c r="M70" s="542"/>
      <c r="N70" s="737"/>
      <c r="O70" s="149"/>
      <c r="P70" s="738"/>
      <c r="Q70" s="738"/>
      <c r="R70" s="149"/>
      <c r="S70" s="543"/>
      <c r="T70" s="876"/>
      <c r="U70" s="876"/>
      <c r="V70" s="738"/>
      <c r="W70" s="738"/>
      <c r="X70" s="149"/>
      <c r="Y70" s="543"/>
      <c r="Z70" s="741"/>
      <c r="AA70" s="742"/>
      <c r="AB70" s="738"/>
      <c r="AC70" s="738"/>
      <c r="AD70" s="149"/>
      <c r="AE70" s="542"/>
      <c r="AF70" s="741"/>
      <c r="AG70" s="742"/>
      <c r="AH70" s="738"/>
      <c r="AI70" s="738"/>
      <c r="AJ70" s="149"/>
      <c r="AK70" s="542"/>
      <c r="AL70" s="490"/>
      <c r="AM70" s="389"/>
    </row>
    <row r="71" spans="2:39" s="86" customFormat="1" ht="11.25" customHeight="1" thickBot="1" x14ac:dyDescent="0.25">
      <c r="B71" s="1323"/>
      <c r="C71" s="1325"/>
      <c r="D71" s="905"/>
      <c r="E71" s="906"/>
      <c r="F71" s="907"/>
      <c r="G71" s="736">
        <v>6</v>
      </c>
      <c r="H71" s="903"/>
      <c r="I71" s="737"/>
      <c r="J71" s="738"/>
      <c r="K71" s="754"/>
      <c r="L71" s="149"/>
      <c r="M71" s="542"/>
      <c r="N71" s="865"/>
      <c r="O71" s="861"/>
      <c r="P71" s="738"/>
      <c r="Q71" s="738"/>
      <c r="R71" s="149"/>
      <c r="S71" s="543"/>
      <c r="T71" s="888">
        <v>0.67361111111111116</v>
      </c>
      <c r="U71" s="888">
        <v>0.73611111111111116</v>
      </c>
      <c r="V71" s="738" t="s">
        <v>723</v>
      </c>
      <c r="W71" s="738" t="s">
        <v>45</v>
      </c>
      <c r="X71" s="149" t="s">
        <v>33</v>
      </c>
      <c r="Y71" s="543" t="s">
        <v>407</v>
      </c>
      <c r="Z71" s="739"/>
      <c r="AA71" s="740"/>
      <c r="AB71" s="738"/>
      <c r="AC71" s="738"/>
      <c r="AD71" s="149"/>
      <c r="AE71" s="542"/>
      <c r="AF71" s="741"/>
      <c r="AG71" s="742"/>
      <c r="AH71" s="738"/>
      <c r="AI71" s="738"/>
      <c r="AJ71" s="149"/>
      <c r="AK71" s="542"/>
      <c r="AL71" s="490"/>
      <c r="AM71" s="389"/>
    </row>
    <row r="72" spans="2:39" s="86" customFormat="1" ht="9.75" customHeight="1" thickBot="1" x14ac:dyDescent="0.25">
      <c r="B72" s="756" t="s">
        <v>136</v>
      </c>
      <c r="C72" s="769">
        <v>7</v>
      </c>
      <c r="D72" s="905"/>
      <c r="E72" s="906"/>
      <c r="F72" s="907"/>
      <c r="G72" s="736">
        <v>7</v>
      </c>
      <c r="H72" s="903"/>
      <c r="I72" s="737"/>
      <c r="J72" s="738"/>
      <c r="K72" s="754"/>
      <c r="L72" s="149"/>
      <c r="M72" s="542"/>
      <c r="N72" s="865"/>
      <c r="O72" s="861"/>
      <c r="P72" s="908"/>
      <c r="Q72" s="738"/>
      <c r="R72" s="149"/>
      <c r="S72" s="543"/>
      <c r="T72" s="876"/>
      <c r="U72" s="876"/>
      <c r="V72" s="738"/>
      <c r="W72" s="738"/>
      <c r="X72" s="149"/>
      <c r="Y72" s="543"/>
      <c r="Z72" s="741"/>
      <c r="AA72" s="742"/>
      <c r="AB72" s="738"/>
      <c r="AC72" s="738"/>
      <c r="AD72" s="149"/>
      <c r="AE72" s="542"/>
      <c r="AF72" s="741"/>
      <c r="AG72" s="742"/>
      <c r="AH72" s="738"/>
      <c r="AI72" s="738"/>
      <c r="AJ72" s="149"/>
      <c r="AK72" s="542"/>
      <c r="AL72" s="490"/>
      <c r="AM72" s="389"/>
    </row>
    <row r="73" spans="2:39" s="86" customFormat="1" ht="11.25" customHeight="1" thickBot="1" x14ac:dyDescent="0.25">
      <c r="B73" s="1343" t="s">
        <v>126</v>
      </c>
      <c r="C73" s="1344"/>
      <c r="D73" s="909"/>
      <c r="E73" s="910"/>
      <c r="F73" s="911"/>
      <c r="G73" s="758">
        <v>8</v>
      </c>
      <c r="H73" s="903"/>
      <c r="I73" s="869"/>
      <c r="J73" s="760"/>
      <c r="K73" s="883"/>
      <c r="L73" s="759"/>
      <c r="M73" s="761"/>
      <c r="N73" s="737"/>
      <c r="O73" s="149"/>
      <c r="P73" s="908"/>
      <c r="Q73" s="738"/>
      <c r="R73" s="149"/>
      <c r="S73" s="543"/>
      <c r="T73" s="888">
        <v>0.67361111111111116</v>
      </c>
      <c r="U73" s="888">
        <v>0.73611111111111116</v>
      </c>
      <c r="V73" s="738" t="s">
        <v>676</v>
      </c>
      <c r="W73" s="738" t="s">
        <v>47</v>
      </c>
      <c r="X73" s="149" t="s">
        <v>33</v>
      </c>
      <c r="Y73" s="543" t="s">
        <v>769</v>
      </c>
      <c r="Z73" s="888">
        <v>0.67361111111111116</v>
      </c>
      <c r="AA73" s="888">
        <v>0.73611111111111116</v>
      </c>
      <c r="AB73" s="738" t="s">
        <v>925</v>
      </c>
      <c r="AC73" s="740" t="s">
        <v>921</v>
      </c>
      <c r="AD73" s="149" t="s">
        <v>33</v>
      </c>
      <c r="AE73" s="543" t="s">
        <v>769</v>
      </c>
      <c r="AF73" s="741"/>
      <c r="AG73" s="742"/>
      <c r="AH73" s="738"/>
      <c r="AI73" s="738"/>
      <c r="AJ73" s="149"/>
      <c r="AK73" s="542"/>
      <c r="AL73" s="490"/>
      <c r="AM73" s="389"/>
    </row>
    <row r="74" spans="2:39" s="579" customFormat="1" ht="15" customHeight="1" thickBot="1" x14ac:dyDescent="0.25">
      <c r="B74" s="1334">
        <f>B70/(C72*C69)</f>
        <v>0.25714285714285712</v>
      </c>
      <c r="C74" s="1335"/>
      <c r="D74" s="1336" t="s">
        <v>131</v>
      </c>
      <c r="E74" s="1337"/>
      <c r="F74" s="767"/>
      <c r="G74" s="768" t="s">
        <v>132</v>
      </c>
      <c r="H74" s="625"/>
      <c r="I74" s="627">
        <f>S74+Y74+AE74+AK74</f>
        <v>20</v>
      </c>
      <c r="J74" s="495" t="s">
        <v>4</v>
      </c>
      <c r="K74" s="1077">
        <f>COUNTA(L66:L68)-COUNTIF(L66:L68,"休講")</f>
        <v>1</v>
      </c>
      <c r="L74" s="496" t="s">
        <v>132</v>
      </c>
      <c r="M74" s="628">
        <f>$C72-K74</f>
        <v>6</v>
      </c>
      <c r="N74" s="625"/>
      <c r="O74" s="625"/>
      <c r="P74" s="492" t="s">
        <v>4</v>
      </c>
      <c r="Q74" s="1077">
        <f>COUNTA(R66:R73)-COUNTIF(R66:R73,"休講")</f>
        <v>2</v>
      </c>
      <c r="R74" s="496" t="s">
        <v>132</v>
      </c>
      <c r="S74" s="628">
        <f>$C$31-Q74</f>
        <v>5</v>
      </c>
      <c r="T74" s="625"/>
      <c r="U74" s="625"/>
      <c r="V74" s="492" t="s">
        <v>4</v>
      </c>
      <c r="W74" s="1077">
        <f>COUNTA(X66:X73)-COUNTIF(X66:X73,"休講")</f>
        <v>3</v>
      </c>
      <c r="X74" s="496" t="s">
        <v>132</v>
      </c>
      <c r="Y74" s="617">
        <f>$C$31-W74</f>
        <v>4</v>
      </c>
      <c r="Z74" s="625"/>
      <c r="AA74" s="625"/>
      <c r="AB74" s="492" t="s">
        <v>4</v>
      </c>
      <c r="AC74" s="1077">
        <f>COUNTA(AD66:AD73)-COUNTIF(AD66:AD73,"休講")</f>
        <v>2</v>
      </c>
      <c r="AD74" s="496" t="s">
        <v>132</v>
      </c>
      <c r="AE74" s="628">
        <f>$C$31-AC74</f>
        <v>5</v>
      </c>
      <c r="AF74" s="625"/>
      <c r="AG74" s="625"/>
      <c r="AH74" s="492" t="s">
        <v>4</v>
      </c>
      <c r="AI74" s="1077">
        <f>COUNTA(AJ66:AJ73)-COUNTIF(AJ66:AJ73,"休講")</f>
        <v>1</v>
      </c>
      <c r="AJ74" s="496" t="s">
        <v>132</v>
      </c>
      <c r="AK74" s="617">
        <f>$C$31-AI74</f>
        <v>6</v>
      </c>
    </row>
    <row r="75" spans="2:39" s="86" customFormat="1" ht="11.25" customHeight="1" x14ac:dyDescent="0.2"/>
  </sheetData>
  <mergeCells count="128">
    <mergeCell ref="H65:M65"/>
    <mergeCell ref="N65:S65"/>
    <mergeCell ref="T65:Y65"/>
    <mergeCell ref="Z65:AE65"/>
    <mergeCell ref="AF65:AK65"/>
    <mergeCell ref="E2:K3"/>
    <mergeCell ref="E5:E6"/>
    <mergeCell ref="K5:K8"/>
    <mergeCell ref="L9:L10"/>
    <mergeCell ref="R2:S3"/>
    <mergeCell ref="D31:F31"/>
    <mergeCell ref="D22:F22"/>
    <mergeCell ref="D41:F41"/>
    <mergeCell ref="V5:X5"/>
    <mergeCell ref="V10:W10"/>
    <mergeCell ref="AL12:AN12"/>
    <mergeCell ref="Z12:AE12"/>
    <mergeCell ref="AF12:AK12"/>
    <mergeCell ref="O9:P9"/>
    <mergeCell ref="V9:W9"/>
    <mergeCell ref="Y9:Z9"/>
    <mergeCell ref="AD9:AD10"/>
    <mergeCell ref="AE9:AE10"/>
    <mergeCell ref="N12:S12"/>
    <mergeCell ref="T12:Y12"/>
    <mergeCell ref="B73:C73"/>
    <mergeCell ref="D74:E74"/>
    <mergeCell ref="B74:C74"/>
    <mergeCell ref="AI2:AI3"/>
    <mergeCell ref="AJ2:AK3"/>
    <mergeCell ref="AL2:AL3"/>
    <mergeCell ref="O5:P5"/>
    <mergeCell ref="AD5:AD6"/>
    <mergeCell ref="AE5:AE6"/>
    <mergeCell ref="AL5:AL6"/>
    <mergeCell ref="O6:P6"/>
    <mergeCell ref="V6:W6"/>
    <mergeCell ref="Y6:Z6"/>
    <mergeCell ref="O7:P7"/>
    <mergeCell ref="V7:W7"/>
    <mergeCell ref="Y7:Z7"/>
    <mergeCell ref="AD7:AD8"/>
    <mergeCell ref="AE7:AE8"/>
    <mergeCell ref="AL7:AL8"/>
    <mergeCell ref="O8:P8"/>
    <mergeCell ref="V8:W8"/>
    <mergeCell ref="Y8:Z8"/>
    <mergeCell ref="AL9:AL10"/>
    <mergeCell ref="O10:P10"/>
    <mergeCell ref="B62:C62"/>
    <mergeCell ref="D62:F62"/>
    <mergeCell ref="B63:C63"/>
    <mergeCell ref="D63:E63"/>
    <mergeCell ref="D65:F65"/>
    <mergeCell ref="B66:B68"/>
    <mergeCell ref="C66:C68"/>
    <mergeCell ref="B70:B71"/>
    <mergeCell ref="C70:C71"/>
    <mergeCell ref="B32:C32"/>
    <mergeCell ref="D32:F32"/>
    <mergeCell ref="D49:F49"/>
    <mergeCell ref="D50:F50"/>
    <mergeCell ref="D51:F51"/>
    <mergeCell ref="D52:F52"/>
    <mergeCell ref="B53:C53"/>
    <mergeCell ref="D61:F61"/>
    <mergeCell ref="B12:B13"/>
    <mergeCell ref="C12:C13"/>
    <mergeCell ref="D12:F13"/>
    <mergeCell ref="D15:F15"/>
    <mergeCell ref="B29:B30"/>
    <mergeCell ref="C29:C30"/>
    <mergeCell ref="D29:F29"/>
    <mergeCell ref="D30:F30"/>
    <mergeCell ref="B15:B17"/>
    <mergeCell ref="C15:C17"/>
    <mergeCell ref="B19:B20"/>
    <mergeCell ref="C19:C20"/>
    <mergeCell ref="D19:F19"/>
    <mergeCell ref="D20:F20"/>
    <mergeCell ref="D21:F21"/>
    <mergeCell ref="B22:C22"/>
    <mergeCell ref="B23:C23"/>
    <mergeCell ref="B25:B27"/>
    <mergeCell ref="C25:C27"/>
    <mergeCell ref="D25:F25"/>
    <mergeCell ref="B2:D3"/>
    <mergeCell ref="O2:O3"/>
    <mergeCell ref="P2:Q3"/>
    <mergeCell ref="B5:B10"/>
    <mergeCell ref="C5:C6"/>
    <mergeCell ref="D5:D6"/>
    <mergeCell ref="F5:F6"/>
    <mergeCell ref="G5:G6"/>
    <mergeCell ref="H5:H6"/>
    <mergeCell ref="I5:I6"/>
    <mergeCell ref="J5:J6"/>
    <mergeCell ref="L5:L8"/>
    <mergeCell ref="M2:N3"/>
    <mergeCell ref="D23:E23"/>
    <mergeCell ref="H12:M12"/>
    <mergeCell ref="B33:C33"/>
    <mergeCell ref="B35:B37"/>
    <mergeCell ref="C35:C37"/>
    <mergeCell ref="D35:F35"/>
    <mergeCell ref="B39:B40"/>
    <mergeCell ref="C39:C40"/>
    <mergeCell ref="D39:F39"/>
    <mergeCell ref="D40:F40"/>
    <mergeCell ref="D33:E33"/>
    <mergeCell ref="B42:C42"/>
    <mergeCell ref="D42:F42"/>
    <mergeCell ref="B43:C43"/>
    <mergeCell ref="B45:B47"/>
    <mergeCell ref="C45:C47"/>
    <mergeCell ref="D45:F45"/>
    <mergeCell ref="B49:B50"/>
    <mergeCell ref="C49:C50"/>
    <mergeCell ref="D43:E43"/>
    <mergeCell ref="B52:C52"/>
    <mergeCell ref="D53:E53"/>
    <mergeCell ref="B55:B57"/>
    <mergeCell ref="C55:C57"/>
    <mergeCell ref="D55:F55"/>
    <mergeCell ref="B59:B60"/>
    <mergeCell ref="C59:C60"/>
    <mergeCell ref="D59:F59"/>
    <mergeCell ref="D60:F60"/>
  </mergeCells>
  <phoneticPr fontId="6"/>
  <conditionalFormatting sqref="AE9 AJ6:AJ10">
    <cfRule type="cellIs" dxfId="2029" priority="1219" stopIfTrue="1" operator="equal">
      <formula>5</formula>
    </cfRule>
    <cfRule type="cellIs" dxfId="2028" priority="1220" stopIfTrue="1" operator="equal">
      <formula>6</formula>
    </cfRule>
    <cfRule type="cellIs" dxfId="2027" priority="1221" stopIfTrue="1" operator="equal">
      <formula>7</formula>
    </cfRule>
  </conditionalFormatting>
  <conditionalFormatting sqref="Q6:Q10">
    <cfRule type="cellIs" dxfId="2026" priority="1216" stopIfTrue="1" operator="equal">
      <formula>5</formula>
    </cfRule>
    <cfRule type="cellIs" dxfId="2025" priority="1217" stopIfTrue="1" operator="equal">
      <formula>6</formula>
    </cfRule>
    <cfRule type="cellIs" dxfId="2024" priority="1218" stopIfTrue="1" operator="equal">
      <formula>7</formula>
    </cfRule>
  </conditionalFormatting>
  <conditionalFormatting sqref="R6:R10">
    <cfRule type="cellIs" dxfId="2023" priority="1213" stopIfTrue="1" operator="equal">
      <formula>5</formula>
    </cfRule>
    <cfRule type="cellIs" dxfId="2022" priority="1214" stopIfTrue="1" operator="equal">
      <formula>6</formula>
    </cfRule>
    <cfRule type="cellIs" dxfId="2021" priority="1215" stopIfTrue="1" operator="equal">
      <formula>7</formula>
    </cfRule>
  </conditionalFormatting>
  <conditionalFormatting sqref="AA7:AA9">
    <cfRule type="cellIs" dxfId="2020" priority="1210" stopIfTrue="1" operator="equal">
      <formula>5</formula>
    </cfRule>
    <cfRule type="cellIs" dxfId="2019" priority="1211" stopIfTrue="1" operator="equal">
      <formula>6</formula>
    </cfRule>
    <cfRule type="cellIs" dxfId="2018" priority="1212" stopIfTrue="1" operator="equal">
      <formula>7</formula>
    </cfRule>
  </conditionalFormatting>
  <conditionalFormatting sqref="X6:X10">
    <cfRule type="cellIs" dxfId="2017" priority="1204" stopIfTrue="1" operator="equal">
      <formula>5</formula>
    </cfRule>
    <cfRule type="cellIs" dxfId="2016" priority="1205" stopIfTrue="1" operator="equal">
      <formula>6</formula>
    </cfRule>
    <cfRule type="cellIs" dxfId="2015" priority="1206" stopIfTrue="1" operator="equal">
      <formula>7</formula>
    </cfRule>
  </conditionalFormatting>
  <conditionalFormatting sqref="S6:U10">
    <cfRule type="cellIs" dxfId="2014" priority="1207" stopIfTrue="1" operator="equal">
      <formula>5</formula>
    </cfRule>
    <cfRule type="cellIs" dxfId="2013" priority="1208" stopIfTrue="1" operator="equal">
      <formula>6</formula>
    </cfRule>
    <cfRule type="cellIs" dxfId="2012" priority="1209" stopIfTrue="1" operator="equal">
      <formula>7</formula>
    </cfRule>
  </conditionalFormatting>
  <conditionalFormatting sqref="R55 X55 AJ55:AJ56 AD55">
    <cfRule type="cellIs" dxfId="2011" priority="1145" stopIfTrue="1" operator="equal">
      <formula>"休講"</formula>
    </cfRule>
    <cfRule type="cellIs" dxfId="2010" priority="1146" stopIfTrue="1" operator="equal">
      <formula>"追加"</formula>
    </cfRule>
    <cfRule type="cellIs" dxfId="2009" priority="1147" stopIfTrue="1" operator="equal">
      <formula>"振替"</formula>
    </cfRule>
  </conditionalFormatting>
  <conditionalFormatting sqref="S55 AE55 Y55 AK55:AK56">
    <cfRule type="cellIs" dxfId="2008" priority="1148" stopIfTrue="1" operator="equal">
      <formula>"未定"</formula>
    </cfRule>
  </conditionalFormatting>
  <conditionalFormatting sqref="AK57">
    <cfRule type="cellIs" dxfId="2007" priority="1144" stopIfTrue="1" operator="equal">
      <formula>"未定"</formula>
    </cfRule>
  </conditionalFormatting>
  <conditionalFormatting sqref="AJ57">
    <cfRule type="cellIs" dxfId="2006" priority="1141" stopIfTrue="1" operator="equal">
      <formula>"休講"</formula>
    </cfRule>
    <cfRule type="cellIs" dxfId="2005" priority="1142" stopIfTrue="1" operator="equal">
      <formula>"追加"</formula>
    </cfRule>
    <cfRule type="cellIs" dxfId="2004" priority="1143" stopIfTrue="1" operator="equal">
      <formula>"振替"</formula>
    </cfRule>
  </conditionalFormatting>
  <conditionalFormatting sqref="T31:U32">
    <cfRule type="cellIs" dxfId="2003" priority="1076" stopIfTrue="1" operator="equal">
      <formula>"未定"</formula>
    </cfRule>
  </conditionalFormatting>
  <conditionalFormatting sqref="Z56:AA56">
    <cfRule type="cellIs" dxfId="2002" priority="1129" stopIfTrue="1" operator="equal">
      <formula>"未定"</formula>
    </cfRule>
  </conditionalFormatting>
  <conditionalFormatting sqref="AF26:AG26">
    <cfRule type="cellIs" dxfId="2001" priority="1121" stopIfTrue="1" operator="equal">
      <formula>"未定"</formula>
    </cfRule>
  </conditionalFormatting>
  <conditionalFormatting sqref="Z26:AA26">
    <cfRule type="cellIs" dxfId="2000" priority="960" stopIfTrue="1" operator="equal">
      <formula>"未定"</formula>
    </cfRule>
  </conditionalFormatting>
  <conditionalFormatting sqref="T27:U27">
    <cfRule type="cellIs" dxfId="1999" priority="969" stopIfTrue="1" operator="equal">
      <formula>"未定"</formula>
    </cfRule>
  </conditionalFormatting>
  <conditionalFormatting sqref="Y47">
    <cfRule type="cellIs" dxfId="1998" priority="1065" stopIfTrue="1" operator="equal">
      <formula>"未定"</formula>
    </cfRule>
  </conditionalFormatting>
  <conditionalFormatting sqref="AJ30">
    <cfRule type="cellIs" dxfId="1997" priority="1066" stopIfTrue="1" operator="equal">
      <formula>"休講"</formula>
    </cfRule>
    <cfRule type="cellIs" dxfId="1996" priority="1067" stopIfTrue="1" operator="equal">
      <formula>"追加"</formula>
    </cfRule>
    <cfRule type="cellIs" dxfId="1995" priority="1068" stopIfTrue="1" operator="equal">
      <formula>"振替"</formula>
    </cfRule>
  </conditionalFormatting>
  <conditionalFormatting sqref="Y17">
    <cfRule type="cellIs" dxfId="1994" priority="977" stopIfTrue="1" operator="equal">
      <formula>"未定"</formula>
    </cfRule>
  </conditionalFormatting>
  <conditionalFormatting sqref="L18:L20 AJ28 L28:L32 R31:R32 AD30:AD32 AD38 L38 R38 AJ38 L40:L42 L47">
    <cfRule type="cellIs" dxfId="1993" priority="1195" stopIfTrue="1" operator="equal">
      <formula>"休講"</formula>
    </cfRule>
    <cfRule type="cellIs" dxfId="1992" priority="1196" stopIfTrue="1" operator="equal">
      <formula>"追加"</formula>
    </cfRule>
    <cfRule type="cellIs" dxfId="1991" priority="1197" stopIfTrue="1" operator="equal">
      <formula>"振替"</formula>
    </cfRule>
  </conditionalFormatting>
  <conditionalFormatting sqref="AD27">
    <cfRule type="cellIs" dxfId="1990" priority="1174" stopIfTrue="1" operator="equal">
      <formula>"休講"</formula>
    </cfRule>
    <cfRule type="cellIs" dxfId="1989" priority="1175" stopIfTrue="1" operator="equal">
      <formula>"追加"</formula>
    </cfRule>
    <cfRule type="cellIs" dxfId="1988" priority="1176" stopIfTrue="1" operator="equal">
      <formula>"振替"</formula>
    </cfRule>
  </conditionalFormatting>
  <conditionalFormatting sqref="AK27">
    <cfRule type="cellIs" dxfId="1987" priority="1173" stopIfTrue="1" operator="equal">
      <formula>"未定"</formula>
    </cfRule>
  </conditionalFormatting>
  <conditionalFormatting sqref="AJ27">
    <cfRule type="cellIs" dxfId="1986" priority="1169" stopIfTrue="1" operator="equal">
      <formula>"休講"</formula>
    </cfRule>
    <cfRule type="cellIs" dxfId="1985" priority="1170" stopIfTrue="1" operator="equal">
      <formula>"追加"</formula>
    </cfRule>
    <cfRule type="cellIs" dxfId="1984" priority="1171" stopIfTrue="1" operator="equal">
      <formula>"振替"</formula>
    </cfRule>
  </conditionalFormatting>
  <conditionalFormatting sqref="AK27">
    <cfRule type="cellIs" dxfId="1983" priority="1172" stopIfTrue="1" operator="equal">
      <formula>"未定"</formula>
    </cfRule>
  </conditionalFormatting>
  <conditionalFormatting sqref="M26">
    <cfRule type="cellIs" dxfId="1982" priority="1156" stopIfTrue="1" operator="equal">
      <formula>"未定"</formula>
    </cfRule>
  </conditionalFormatting>
  <conditionalFormatting sqref="Y46">
    <cfRule type="cellIs" dxfId="1981" priority="1140" stopIfTrue="1" operator="equal">
      <formula>"未定"</formula>
    </cfRule>
  </conditionalFormatting>
  <conditionalFormatting sqref="AF27:AG27">
    <cfRule type="cellIs" dxfId="1980" priority="1122" stopIfTrue="1" operator="equal">
      <formula>"未定"</formula>
    </cfRule>
  </conditionalFormatting>
  <conditionalFormatting sqref="X47">
    <cfRule type="cellIs" dxfId="1979" priority="1062" stopIfTrue="1" operator="equal">
      <formula>"休講"</formula>
    </cfRule>
    <cfRule type="cellIs" dxfId="1978" priority="1063" stopIfTrue="1" operator="equal">
      <formula>"追加"</formula>
    </cfRule>
    <cfRule type="cellIs" dxfId="1977" priority="1064" stopIfTrue="1" operator="equal">
      <formula>"振替"</formula>
    </cfRule>
  </conditionalFormatting>
  <conditionalFormatting sqref="AK47">
    <cfRule type="cellIs" dxfId="1976" priority="1061" stopIfTrue="1" operator="equal">
      <formula>"未定"</formula>
    </cfRule>
  </conditionalFormatting>
  <conditionalFormatting sqref="AJ16">
    <cfRule type="cellIs" dxfId="1975" priority="1031" stopIfTrue="1" operator="equal">
      <formula>"休講"</formula>
    </cfRule>
    <cfRule type="cellIs" dxfId="1974" priority="1032" stopIfTrue="1" operator="equal">
      <formula>"追加"</formula>
    </cfRule>
    <cfRule type="cellIs" dxfId="1973" priority="1033" stopIfTrue="1" operator="equal">
      <formula>"振替"</formula>
    </cfRule>
  </conditionalFormatting>
  <conditionalFormatting sqref="AF16:AG16">
    <cfRule type="cellIs" dxfId="1972" priority="1018" stopIfTrue="1" operator="equal">
      <formula>"未定"</formula>
    </cfRule>
  </conditionalFormatting>
  <conditionalFormatting sqref="R16">
    <cfRule type="cellIs" dxfId="1971" priority="1010" stopIfTrue="1" operator="equal">
      <formula>"休講"</formula>
    </cfRule>
    <cfRule type="cellIs" dxfId="1970" priority="1011" stopIfTrue="1" operator="equal">
      <formula>"追加"</formula>
    </cfRule>
    <cfRule type="cellIs" dxfId="1969" priority="1012" stopIfTrue="1" operator="equal">
      <formula>"振替"</formula>
    </cfRule>
  </conditionalFormatting>
  <conditionalFormatting sqref="S16">
    <cfRule type="cellIs" dxfId="1968" priority="1013" stopIfTrue="1" operator="equal">
      <formula>"未定"</formula>
    </cfRule>
  </conditionalFormatting>
  <conditionalFormatting sqref="N16:O16">
    <cfRule type="cellIs" dxfId="1967" priority="1009" stopIfTrue="1" operator="equal">
      <formula>"未定"</formula>
    </cfRule>
  </conditionalFormatting>
  <conditionalFormatting sqref="M15">
    <cfRule type="cellIs" dxfId="1966" priority="1000" stopIfTrue="1" operator="equal">
      <formula>"未定"</formula>
    </cfRule>
  </conditionalFormatting>
  <conditionalFormatting sqref="L21">
    <cfRule type="cellIs" dxfId="1965" priority="1002" stopIfTrue="1" operator="equal">
      <formula>"休講"</formula>
    </cfRule>
    <cfRule type="cellIs" dxfId="1964" priority="1003" stopIfTrue="1" operator="equal">
      <formula>"追加"</formula>
    </cfRule>
    <cfRule type="cellIs" dxfId="1963" priority="1004" stopIfTrue="1" operator="equal">
      <formula>"振替"</formula>
    </cfRule>
  </conditionalFormatting>
  <conditionalFormatting sqref="AJ20">
    <cfRule type="cellIs" dxfId="1962" priority="983" stopIfTrue="1" operator="equal">
      <formula>"休講"</formula>
    </cfRule>
    <cfRule type="cellIs" dxfId="1961" priority="984" stopIfTrue="1" operator="equal">
      <formula>"追加"</formula>
    </cfRule>
    <cfRule type="cellIs" dxfId="1960" priority="985" stopIfTrue="1" operator="equal">
      <formula>"振替"</formula>
    </cfRule>
  </conditionalFormatting>
  <conditionalFormatting sqref="X27">
    <cfRule type="cellIs" dxfId="1959" priority="970" stopIfTrue="1" operator="equal">
      <formula>"休講"</formula>
    </cfRule>
    <cfRule type="cellIs" dxfId="1958" priority="971" stopIfTrue="1" operator="equal">
      <formula>"追加"</formula>
    </cfRule>
    <cfRule type="cellIs" dxfId="1957" priority="972" stopIfTrue="1" operator="equal">
      <formula>"振替"</formula>
    </cfRule>
  </conditionalFormatting>
  <conditionalFormatting sqref="Y27">
    <cfRule type="cellIs" dxfId="1956" priority="973" stopIfTrue="1" operator="equal">
      <formula>"未定"</formula>
    </cfRule>
  </conditionalFormatting>
  <conditionalFormatting sqref="Y29 AK29">
    <cfRule type="cellIs" dxfId="1955" priority="916" stopIfTrue="1" operator="equal">
      <formula>"未定"</formula>
    </cfRule>
  </conditionalFormatting>
  <conditionalFormatting sqref="Z26:AA26">
    <cfRule type="cellIs" dxfId="1954" priority="959" stopIfTrue="1" operator="equal">
      <formula>"未定"</formula>
    </cfRule>
  </conditionalFormatting>
  <conditionalFormatting sqref="M37">
    <cfRule type="cellIs" dxfId="1953" priority="958" stopIfTrue="1" operator="equal">
      <formula>"未定"</formula>
    </cfRule>
  </conditionalFormatting>
  <conditionalFormatting sqref="S18">
    <cfRule type="cellIs" dxfId="1952" priority="939" stopIfTrue="1" operator="equal">
      <formula>"未定"</formula>
    </cfRule>
  </conditionalFormatting>
  <conditionalFormatting sqref="AJ18">
    <cfRule type="cellIs" dxfId="1951" priority="941" stopIfTrue="1" operator="equal">
      <formula>"休講"</formula>
    </cfRule>
    <cfRule type="cellIs" dxfId="1950" priority="942" stopIfTrue="1" operator="equal">
      <formula>"追加"</formula>
    </cfRule>
    <cfRule type="cellIs" dxfId="1949" priority="943" stopIfTrue="1" operator="equal">
      <formula>"振替"</formula>
    </cfRule>
  </conditionalFormatting>
  <conditionalFormatting sqref="AK18">
    <cfRule type="cellIs" dxfId="1948" priority="944" stopIfTrue="1" operator="equal">
      <formula>"未定"</formula>
    </cfRule>
  </conditionalFormatting>
  <conditionalFormatting sqref="AF18:AG18">
    <cfRule type="cellIs" dxfId="1947" priority="940" stopIfTrue="1" operator="equal">
      <formula>"未定"</formula>
    </cfRule>
  </conditionalFormatting>
  <conditionalFormatting sqref="AE17">
    <cfRule type="cellIs" dxfId="1946" priority="929" stopIfTrue="1" operator="equal">
      <formula>"未定"</formula>
    </cfRule>
  </conditionalFormatting>
  <conditionalFormatting sqref="S25">
    <cfRule type="cellIs" dxfId="1945" priority="907" stopIfTrue="1" operator="equal">
      <formula>"未定"</formula>
    </cfRule>
  </conditionalFormatting>
  <conditionalFormatting sqref="X25">
    <cfRule type="cellIs" dxfId="1944" priority="900" stopIfTrue="1" operator="equal">
      <formula>"休講"</formula>
    </cfRule>
    <cfRule type="cellIs" dxfId="1943" priority="901" stopIfTrue="1" operator="equal">
      <formula>"追加"</formula>
    </cfRule>
    <cfRule type="cellIs" dxfId="1942" priority="902" stopIfTrue="1" operator="equal">
      <formula>"振替"</formula>
    </cfRule>
  </conditionalFormatting>
  <conditionalFormatting sqref="Z56:AA56">
    <cfRule type="cellIs" dxfId="1941" priority="651" stopIfTrue="1" operator="equal">
      <formula>"未定"</formula>
    </cfRule>
  </conditionalFormatting>
  <conditionalFormatting sqref="AK66:AK67 S66:U67 AE66:AE67 Y66:Y67 AE71:AE72 S69 AK71:AK73 Y72:Y73 S72:U73">
    <cfRule type="cellIs" dxfId="1940" priority="618" stopIfTrue="1" operator="equal">
      <formula>"未定"</formula>
    </cfRule>
  </conditionalFormatting>
  <conditionalFormatting sqref="X70">
    <cfRule type="cellIs" dxfId="1939" priority="604" stopIfTrue="1" operator="equal">
      <formula>"休講"</formula>
    </cfRule>
    <cfRule type="cellIs" dxfId="1938" priority="605" stopIfTrue="1" operator="equal">
      <formula>"追加"</formula>
    </cfRule>
    <cfRule type="cellIs" dxfId="1937" priority="606" stopIfTrue="1" operator="equal">
      <formula>"振替"</formula>
    </cfRule>
  </conditionalFormatting>
  <conditionalFormatting sqref="Y70">
    <cfRule type="cellIs" dxfId="1936" priority="603" stopIfTrue="1" operator="equal">
      <formula>"未定"</formula>
    </cfRule>
  </conditionalFormatting>
  <conditionalFormatting sqref="R70">
    <cfRule type="cellIs" dxfId="1935" priority="599" stopIfTrue="1" operator="equal">
      <formula>"休講"</formula>
    </cfRule>
    <cfRule type="cellIs" dxfId="1934" priority="600" stopIfTrue="1" operator="equal">
      <formula>"追加"</formula>
    </cfRule>
    <cfRule type="cellIs" dxfId="1933" priority="601" stopIfTrue="1" operator="equal">
      <formula>"振替"</formula>
    </cfRule>
  </conditionalFormatting>
  <conditionalFormatting sqref="S70:U70">
    <cfRule type="cellIs" dxfId="1932" priority="602" stopIfTrue="1" operator="equal">
      <formula>"未定"</formula>
    </cfRule>
  </conditionalFormatting>
  <conditionalFormatting sqref="Z66:AA67 Z71:AA72">
    <cfRule type="cellIs" dxfId="1931" priority="590" stopIfTrue="1" operator="equal">
      <formula>"未定"</formula>
    </cfRule>
  </conditionalFormatting>
  <conditionalFormatting sqref="AF68:AG68">
    <cfRule type="cellIs" dxfId="1930" priority="586" stopIfTrue="1" operator="equal">
      <formula>"未定"</formula>
    </cfRule>
  </conditionalFormatting>
  <conditionalFormatting sqref="AK69">
    <cfRule type="cellIs" dxfId="1929" priority="585" stopIfTrue="1" operator="equal">
      <formula>"未定"</formula>
    </cfRule>
  </conditionalFormatting>
  <conditionalFormatting sqref="AD68">
    <cfRule type="cellIs" dxfId="1928" priority="565" stopIfTrue="1" operator="equal">
      <formula>"休講"</formula>
    </cfRule>
    <cfRule type="cellIs" dxfId="1927" priority="566" stopIfTrue="1" operator="equal">
      <formula>"追加"</formula>
    </cfRule>
    <cfRule type="cellIs" dxfId="1926" priority="567" stopIfTrue="1" operator="equal">
      <formula>"振替"</formula>
    </cfRule>
  </conditionalFormatting>
  <conditionalFormatting sqref="Y71">
    <cfRule type="cellIs" dxfId="1925" priority="568" stopIfTrue="1" operator="equal">
      <formula>"未定"</formula>
    </cfRule>
  </conditionalFormatting>
  <conditionalFormatting sqref="T71:U71">
    <cfRule type="cellIs" dxfId="1924" priority="563" stopIfTrue="1" operator="equal">
      <formula>"未定"</formula>
    </cfRule>
  </conditionalFormatting>
  <conditionalFormatting sqref="M66:M68 M18:M22 AK28 H28:I28 AF28:AG28 M28:M32 AE30:AG32 AK30:AK32 N31:O32 S31:S32 Z30:AA32 AE38 M38:O38 S38 AK38 AF35:AG38 M39:M42 M47">
    <cfRule type="cellIs" dxfId="1923" priority="1203" stopIfTrue="1" operator="equal">
      <formula>"未定"</formula>
    </cfRule>
  </conditionalFormatting>
  <conditionalFormatting sqref="AF26:AG26">
    <cfRule type="cellIs" dxfId="1922" priority="1120" stopIfTrue="1" operator="equal">
      <formula>"未定"</formula>
    </cfRule>
  </conditionalFormatting>
  <conditionalFormatting sqref="AK35:AK36">
    <cfRule type="cellIs" dxfId="1921" priority="1115" stopIfTrue="1" operator="equal">
      <formula>"未定"</formula>
    </cfRule>
  </conditionalFormatting>
  <conditionalFormatting sqref="R46">
    <cfRule type="cellIs" dxfId="1920" priority="1088" stopIfTrue="1" operator="equal">
      <formula>"休講"</formula>
    </cfRule>
    <cfRule type="cellIs" dxfId="1919" priority="1089" stopIfTrue="1" operator="equal">
      <formula>"追加"</formula>
    </cfRule>
    <cfRule type="cellIs" dxfId="1918" priority="1090" stopIfTrue="1" operator="equal">
      <formula>"振替"</formula>
    </cfRule>
  </conditionalFormatting>
  <conditionalFormatting sqref="S46">
    <cfRule type="cellIs" dxfId="1917" priority="1091" stopIfTrue="1" operator="equal">
      <formula>"未定"</formula>
    </cfRule>
  </conditionalFormatting>
  <conditionalFormatting sqref="X30">
    <cfRule type="cellIs" dxfId="1916" priority="1072" stopIfTrue="1" operator="equal">
      <formula>"休講"</formula>
    </cfRule>
    <cfRule type="cellIs" dxfId="1915" priority="1073" stopIfTrue="1" operator="equal">
      <formula>"追加"</formula>
    </cfRule>
    <cfRule type="cellIs" dxfId="1914" priority="1074" stopIfTrue="1" operator="equal">
      <formula>"振替"</formula>
    </cfRule>
  </conditionalFormatting>
  <conditionalFormatting sqref="Y30">
    <cfRule type="cellIs" dxfId="1913" priority="1075" stopIfTrue="1" operator="equal">
      <formula>"未定"</formula>
    </cfRule>
  </conditionalFormatting>
  <conditionalFormatting sqref="AF47:AG47">
    <cfRule type="cellIs" dxfId="1912" priority="1057" stopIfTrue="1" operator="equal">
      <formula>"未定"</formula>
    </cfRule>
  </conditionalFormatting>
  <conditionalFormatting sqref="M59:M62">
    <cfRule type="cellIs" dxfId="1911" priority="1052" stopIfTrue="1" operator="equal">
      <formula>"未定"</formula>
    </cfRule>
  </conditionalFormatting>
  <conditionalFormatting sqref="AF15:AG15 AF17:AG17 AF19:AG22">
    <cfRule type="cellIs" dxfId="1910" priority="1021" stopIfTrue="1" operator="equal">
      <formula>"未定"</formula>
    </cfRule>
  </conditionalFormatting>
  <conditionalFormatting sqref="AE46">
    <cfRule type="cellIs" dxfId="1909" priority="1044" stopIfTrue="1" operator="equal">
      <formula>"未定"</formula>
    </cfRule>
  </conditionalFormatting>
  <conditionalFormatting sqref="Y19">
    <cfRule type="cellIs" dxfId="1908" priority="1017" stopIfTrue="1" operator="equal">
      <formula>"未定"</formula>
    </cfRule>
  </conditionalFormatting>
  <conditionalFormatting sqref="H15:I15">
    <cfRule type="cellIs" dxfId="1907" priority="1001" stopIfTrue="1" operator="equal">
      <formula>"未定"</formula>
    </cfRule>
  </conditionalFormatting>
  <conditionalFormatting sqref="T20:U20">
    <cfRule type="cellIs" dxfId="1906" priority="996" stopIfTrue="1" operator="equal">
      <formula>"未定"</formula>
    </cfRule>
  </conditionalFormatting>
  <conditionalFormatting sqref="L66:L68">
    <cfRule type="cellIs" dxfId="1905" priority="1200" stopIfTrue="1" operator="equal">
      <formula>"休講"</formula>
    </cfRule>
    <cfRule type="cellIs" dxfId="1904" priority="1201" stopIfTrue="1" operator="equal">
      <formula>"追加"</formula>
    </cfRule>
    <cfRule type="cellIs" dxfId="1903" priority="1202" stopIfTrue="1" operator="equal">
      <formula>"振替"</formula>
    </cfRule>
  </conditionalFormatting>
  <conditionalFormatting sqref="AF45:AG46">
    <cfRule type="cellIs" dxfId="1902" priority="1178" stopIfTrue="1" operator="equal">
      <formula>"未定"</formula>
    </cfRule>
  </conditionalFormatting>
  <conditionalFormatting sqref="AJ26">
    <cfRule type="cellIs" dxfId="1901" priority="1161" stopIfTrue="1" operator="equal">
      <formula>"休講"</formula>
    </cfRule>
    <cfRule type="cellIs" dxfId="1900" priority="1162" stopIfTrue="1" operator="equal">
      <formula>"追加"</formula>
    </cfRule>
    <cfRule type="cellIs" dxfId="1899" priority="1163" stopIfTrue="1" operator="equal">
      <formula>"振替"</formula>
    </cfRule>
  </conditionalFormatting>
  <conditionalFormatting sqref="AK26">
    <cfRule type="cellIs" dxfId="1898" priority="1164" stopIfTrue="1" operator="equal">
      <formula>"未定"</formula>
    </cfRule>
  </conditionalFormatting>
  <conditionalFormatting sqref="Y57">
    <cfRule type="cellIs" dxfId="1897" priority="1135" stopIfTrue="1" operator="equal">
      <formula>"未定"</formula>
    </cfRule>
  </conditionalFormatting>
  <conditionalFormatting sqref="X57">
    <cfRule type="cellIs" dxfId="1896" priority="1132" stopIfTrue="1" operator="equal">
      <formula>"休講"</formula>
    </cfRule>
    <cfRule type="cellIs" dxfId="1895" priority="1133" stopIfTrue="1" operator="equal">
      <formula>"追加"</formula>
    </cfRule>
    <cfRule type="cellIs" dxfId="1894" priority="1134" stopIfTrue="1" operator="equal">
      <formula>"振替"</formula>
    </cfRule>
  </conditionalFormatting>
  <conditionalFormatting sqref="Z27:AA27">
    <cfRule type="cellIs" dxfId="1893" priority="1126" stopIfTrue="1" operator="equal">
      <formula>"未定"</formula>
    </cfRule>
  </conditionalFormatting>
  <conditionalFormatting sqref="AF55:AG57 AF25:AG25">
    <cfRule type="cellIs" dxfId="1892" priority="1125" stopIfTrue="1" operator="equal">
      <formula>"未定"</formula>
    </cfRule>
  </conditionalFormatting>
  <conditionalFormatting sqref="L27">
    <cfRule type="cellIs" dxfId="1891" priority="1100" stopIfTrue="1" operator="equal">
      <formula>"休講"</formula>
    </cfRule>
    <cfRule type="cellIs" dxfId="1890" priority="1101" stopIfTrue="1" operator="equal">
      <formula>"追加"</formula>
    </cfRule>
    <cfRule type="cellIs" dxfId="1889" priority="1102" stopIfTrue="1" operator="equal">
      <formula>"振替"</formula>
    </cfRule>
  </conditionalFormatting>
  <conditionalFormatting sqref="M27">
    <cfRule type="cellIs" dxfId="1888" priority="1103" stopIfTrue="1" operator="equal">
      <formula>"未定"</formula>
    </cfRule>
  </conditionalFormatting>
  <conditionalFormatting sqref="AE57">
    <cfRule type="cellIs" dxfId="1887" priority="1095" stopIfTrue="1" operator="equal">
      <formula>"未定"</formula>
    </cfRule>
  </conditionalFormatting>
  <conditionalFormatting sqref="AE27">
    <cfRule type="cellIs" dxfId="1886" priority="1177" stopIfTrue="1" operator="equal">
      <formula>"未定"</formula>
    </cfRule>
  </conditionalFormatting>
  <conditionalFormatting sqref="L26">
    <cfRule type="cellIs" dxfId="1885" priority="1153" stopIfTrue="1" operator="equal">
      <formula>"休講"</formula>
    </cfRule>
    <cfRule type="cellIs" dxfId="1884" priority="1154" stopIfTrue="1" operator="equal">
      <formula>"追加"</formula>
    </cfRule>
    <cfRule type="cellIs" dxfId="1883" priority="1155" stopIfTrue="1" operator="equal">
      <formula>"振替"</formula>
    </cfRule>
  </conditionalFormatting>
  <conditionalFormatting sqref="AE45">
    <cfRule type="cellIs" dxfId="1882" priority="1152" stopIfTrue="1" operator="equal">
      <formula>"未定"</formula>
    </cfRule>
  </conditionalFormatting>
  <conditionalFormatting sqref="X46">
    <cfRule type="cellIs" dxfId="1881" priority="1137" stopIfTrue="1" operator="equal">
      <formula>"休講"</formula>
    </cfRule>
    <cfRule type="cellIs" dxfId="1880" priority="1138" stopIfTrue="1" operator="equal">
      <formula>"追加"</formula>
    </cfRule>
    <cfRule type="cellIs" dxfId="1879" priority="1139" stopIfTrue="1" operator="equal">
      <formula>"振替"</formula>
    </cfRule>
  </conditionalFormatting>
  <conditionalFormatting sqref="L55 AJ25 L45 L57">
    <cfRule type="cellIs" dxfId="1878" priority="1185" stopIfTrue="1" operator="equal">
      <formula>"休講"</formula>
    </cfRule>
    <cfRule type="cellIs" dxfId="1877" priority="1186" stopIfTrue="1" operator="equal">
      <formula>"追加"</formula>
    </cfRule>
    <cfRule type="cellIs" dxfId="1876" priority="1187" stopIfTrue="1" operator="equal">
      <formula>"振替"</formula>
    </cfRule>
  </conditionalFormatting>
  <conditionalFormatting sqref="M45 M55 AK25 M57">
    <cfRule type="cellIs" dxfId="1875" priority="1188" stopIfTrue="1" operator="equal">
      <formula>"未定"</formula>
    </cfRule>
  </conditionalFormatting>
  <conditionalFormatting sqref="L36">
    <cfRule type="cellIs" dxfId="1874" priority="1179" stopIfTrue="1" operator="equal">
      <formula>"休講"</formula>
    </cfRule>
    <cfRule type="cellIs" dxfId="1873" priority="1180" stopIfTrue="1" operator="equal">
      <formula>"追加"</formula>
    </cfRule>
    <cfRule type="cellIs" dxfId="1872" priority="1181" stopIfTrue="1" operator="equal">
      <formula>"振替"</formula>
    </cfRule>
  </conditionalFormatting>
  <conditionalFormatting sqref="M36">
    <cfRule type="cellIs" dxfId="1871" priority="1182" stopIfTrue="1" operator="equal">
      <formula>"未定"</formula>
    </cfRule>
  </conditionalFormatting>
  <conditionalFormatting sqref="AJ26">
    <cfRule type="cellIs" dxfId="1870" priority="1165" stopIfTrue="1" operator="equal">
      <formula>"休講"</formula>
    </cfRule>
    <cfRule type="cellIs" dxfId="1869" priority="1166" stopIfTrue="1" operator="equal">
      <formula>"追加"</formula>
    </cfRule>
    <cfRule type="cellIs" dxfId="1868" priority="1167" stopIfTrue="1" operator="equal">
      <formula>"振替"</formula>
    </cfRule>
  </conditionalFormatting>
  <conditionalFormatting sqref="AK26">
    <cfRule type="cellIs" dxfId="1867" priority="1168" stopIfTrue="1" operator="equal">
      <formula>"未定"</formula>
    </cfRule>
  </conditionalFormatting>
  <conditionalFormatting sqref="L26">
    <cfRule type="cellIs" dxfId="1866" priority="1157" stopIfTrue="1" operator="equal">
      <formula>"休講"</formula>
    </cfRule>
    <cfRule type="cellIs" dxfId="1865" priority="1158" stopIfTrue="1" operator="equal">
      <formula>"追加"</formula>
    </cfRule>
    <cfRule type="cellIs" dxfId="1864" priority="1159" stopIfTrue="1" operator="equal">
      <formula>"振替"</formula>
    </cfRule>
  </conditionalFormatting>
  <conditionalFormatting sqref="M26">
    <cfRule type="cellIs" dxfId="1863" priority="1160" stopIfTrue="1" operator="equal">
      <formula>"未定"</formula>
    </cfRule>
  </conditionalFormatting>
  <conditionalFormatting sqref="AD45">
    <cfRule type="cellIs" dxfId="1862" priority="1149" stopIfTrue="1" operator="equal">
      <formula>"休講"</formula>
    </cfRule>
    <cfRule type="cellIs" dxfId="1861" priority="1150" stopIfTrue="1" operator="equal">
      <formula>"追加"</formula>
    </cfRule>
    <cfRule type="cellIs" dxfId="1860" priority="1151" stopIfTrue="1" operator="equal">
      <formula>"振替"</formula>
    </cfRule>
  </conditionalFormatting>
  <conditionalFormatting sqref="AD56">
    <cfRule type="cellIs" dxfId="1859" priority="1136" stopIfTrue="1" operator="equal">
      <formula>"未定"</formula>
    </cfRule>
  </conditionalFormatting>
  <conditionalFormatting sqref="AK37">
    <cfRule type="cellIs" dxfId="1858" priority="1111" stopIfTrue="1" operator="equal">
      <formula>"未定"</formula>
    </cfRule>
  </conditionalFormatting>
  <conditionalFormatting sqref="AK45:AK46">
    <cfRule type="cellIs" dxfId="1857" priority="1119" stopIfTrue="1" operator="equal">
      <formula>"未定"</formula>
    </cfRule>
  </conditionalFormatting>
  <conditionalFormatting sqref="AJ45:AJ46">
    <cfRule type="cellIs" dxfId="1856" priority="1116" stopIfTrue="1" operator="equal">
      <formula>"休講"</formula>
    </cfRule>
    <cfRule type="cellIs" dxfId="1855" priority="1117" stopIfTrue="1" operator="equal">
      <formula>"追加"</formula>
    </cfRule>
    <cfRule type="cellIs" dxfId="1854" priority="1118" stopIfTrue="1" operator="equal">
      <formula>"振替"</formula>
    </cfRule>
  </conditionalFormatting>
  <conditionalFormatting sqref="AJ37">
    <cfRule type="cellIs" dxfId="1853" priority="1108" stopIfTrue="1" operator="equal">
      <formula>"休講"</formula>
    </cfRule>
    <cfRule type="cellIs" dxfId="1852" priority="1109" stopIfTrue="1" operator="equal">
      <formula>"追加"</formula>
    </cfRule>
    <cfRule type="cellIs" dxfId="1851" priority="1110" stopIfTrue="1" operator="equal">
      <formula>"振替"</formula>
    </cfRule>
  </conditionalFormatting>
  <conditionalFormatting sqref="AJ35:AJ36">
    <cfRule type="cellIs" dxfId="1850" priority="1112" stopIfTrue="1" operator="equal">
      <formula>"休講"</formula>
    </cfRule>
    <cfRule type="cellIs" dxfId="1849" priority="1113" stopIfTrue="1" operator="equal">
      <formula>"追加"</formula>
    </cfRule>
    <cfRule type="cellIs" dxfId="1848" priority="1114" stopIfTrue="1" operator="equal">
      <formula>"振替"</formula>
    </cfRule>
  </conditionalFormatting>
  <conditionalFormatting sqref="L27">
    <cfRule type="cellIs" dxfId="1847" priority="1104" stopIfTrue="1" operator="equal">
      <formula>"休講"</formula>
    </cfRule>
    <cfRule type="cellIs" dxfId="1846" priority="1105" stopIfTrue="1" operator="equal">
      <formula>"追加"</formula>
    </cfRule>
    <cfRule type="cellIs" dxfId="1845" priority="1106" stopIfTrue="1" operator="equal">
      <formula>"振替"</formula>
    </cfRule>
  </conditionalFormatting>
  <conditionalFormatting sqref="M27">
    <cfRule type="cellIs" dxfId="1844" priority="1107" stopIfTrue="1" operator="equal">
      <formula>"未定"</formula>
    </cfRule>
  </conditionalFormatting>
  <conditionalFormatting sqref="Y56">
    <cfRule type="cellIs" dxfId="1843" priority="1099" stopIfTrue="1" operator="equal">
      <formula>"未定"</formula>
    </cfRule>
  </conditionalFormatting>
  <conditionalFormatting sqref="X56">
    <cfRule type="cellIs" dxfId="1842" priority="1096" stopIfTrue="1" operator="equal">
      <formula>"休講"</formula>
    </cfRule>
    <cfRule type="cellIs" dxfId="1841" priority="1097" stopIfTrue="1" operator="equal">
      <formula>"追加"</formula>
    </cfRule>
    <cfRule type="cellIs" dxfId="1840" priority="1098" stopIfTrue="1" operator="equal">
      <formula>"振替"</formula>
    </cfRule>
  </conditionalFormatting>
  <conditionalFormatting sqref="AD57">
    <cfRule type="cellIs" dxfId="1839" priority="1092" stopIfTrue="1" operator="equal">
      <formula>"休講"</formula>
    </cfRule>
    <cfRule type="cellIs" dxfId="1838" priority="1093" stopIfTrue="1" operator="equal">
      <formula>"追加"</formula>
    </cfRule>
    <cfRule type="cellIs" dxfId="1837" priority="1094" stopIfTrue="1" operator="equal">
      <formula>"振替"</formula>
    </cfRule>
  </conditionalFormatting>
  <conditionalFormatting sqref="X26">
    <cfRule type="cellIs" dxfId="1836" priority="1084" stopIfTrue="1" operator="equal">
      <formula>"休講"</formula>
    </cfRule>
    <cfRule type="cellIs" dxfId="1835" priority="1085" stopIfTrue="1" operator="equal">
      <formula>"追加"</formula>
    </cfRule>
    <cfRule type="cellIs" dxfId="1834" priority="1086" stopIfTrue="1" operator="equal">
      <formula>"振替"</formula>
    </cfRule>
  </conditionalFormatting>
  <conditionalFormatting sqref="Y26">
    <cfRule type="cellIs" dxfId="1833" priority="1087" stopIfTrue="1" operator="equal">
      <formula>"未定"</formula>
    </cfRule>
  </conditionalFormatting>
  <conditionalFormatting sqref="L40">
    <cfRule type="cellIs" dxfId="1832" priority="1081" stopIfTrue="1" operator="equal">
      <formula>"休講"</formula>
    </cfRule>
    <cfRule type="cellIs" dxfId="1831" priority="1082" stopIfTrue="1" operator="equal">
      <formula>"追加"</formula>
    </cfRule>
    <cfRule type="cellIs" dxfId="1830" priority="1083" stopIfTrue="1" operator="equal">
      <formula>"振替"</formula>
    </cfRule>
  </conditionalFormatting>
  <conditionalFormatting sqref="X31:X32">
    <cfRule type="cellIs" dxfId="1829" priority="1077" stopIfTrue="1" operator="equal">
      <formula>"休講"</formula>
    </cfRule>
    <cfRule type="cellIs" dxfId="1828" priority="1078" stopIfTrue="1" operator="equal">
      <formula>"追加"</formula>
    </cfRule>
    <cfRule type="cellIs" dxfId="1827" priority="1079" stopIfTrue="1" operator="equal">
      <formula>"振替"</formula>
    </cfRule>
  </conditionalFormatting>
  <conditionalFormatting sqref="Y31:Y32">
    <cfRule type="cellIs" dxfId="1826" priority="1080" stopIfTrue="1" operator="equal">
      <formula>"未定"</formula>
    </cfRule>
  </conditionalFormatting>
  <conditionalFormatting sqref="AJ31:AJ32">
    <cfRule type="cellIs" dxfId="1825" priority="1069" stopIfTrue="1" operator="equal">
      <formula>"休講"</formula>
    </cfRule>
    <cfRule type="cellIs" dxfId="1824" priority="1070" stopIfTrue="1" operator="equal">
      <formula>"追加"</formula>
    </cfRule>
    <cfRule type="cellIs" dxfId="1823" priority="1071" stopIfTrue="1" operator="equal">
      <formula>"振替"</formula>
    </cfRule>
  </conditionalFormatting>
  <conditionalFormatting sqref="M46">
    <cfRule type="cellIs" dxfId="1822" priority="1056" stopIfTrue="1" operator="equal">
      <formula>"未定"</formula>
    </cfRule>
  </conditionalFormatting>
  <conditionalFormatting sqref="AJ47">
    <cfRule type="cellIs" dxfId="1821" priority="1058" stopIfTrue="1" operator="equal">
      <formula>"休講"</formula>
    </cfRule>
    <cfRule type="cellIs" dxfId="1820" priority="1059" stopIfTrue="1" operator="equal">
      <formula>"追加"</formula>
    </cfRule>
    <cfRule type="cellIs" dxfId="1819" priority="1060" stopIfTrue="1" operator="equal">
      <formula>"振替"</formula>
    </cfRule>
  </conditionalFormatting>
  <conditionalFormatting sqref="L46">
    <cfRule type="cellIs" dxfId="1818" priority="1053" stopIfTrue="1" operator="equal">
      <formula>"休講"</formula>
    </cfRule>
    <cfRule type="cellIs" dxfId="1817" priority="1054" stopIfTrue="1" operator="equal">
      <formula>"追加"</formula>
    </cfRule>
    <cfRule type="cellIs" dxfId="1816" priority="1055" stopIfTrue="1" operator="equal">
      <formula>"振替"</formula>
    </cfRule>
  </conditionalFormatting>
  <conditionalFormatting sqref="L59:L62">
    <cfRule type="cellIs" dxfId="1815" priority="1049" stopIfTrue="1" operator="equal">
      <formula>"休講"</formula>
    </cfRule>
    <cfRule type="cellIs" dxfId="1814" priority="1050" stopIfTrue="1" operator="equal">
      <formula>"追加"</formula>
    </cfRule>
    <cfRule type="cellIs" dxfId="1813" priority="1051" stopIfTrue="1" operator="equal">
      <formula>"振替"</formula>
    </cfRule>
  </conditionalFormatting>
  <conditionalFormatting sqref="L59">
    <cfRule type="cellIs" dxfId="1812" priority="1046" stopIfTrue="1" operator="equal">
      <formula>"休講"</formula>
    </cfRule>
    <cfRule type="cellIs" dxfId="1811" priority="1047" stopIfTrue="1" operator="equal">
      <formula>"追加"</formula>
    </cfRule>
    <cfRule type="cellIs" dxfId="1810" priority="1048" stopIfTrue="1" operator="equal">
      <formula>"振替"</formula>
    </cfRule>
  </conditionalFormatting>
  <conditionalFormatting sqref="T56:U56">
    <cfRule type="cellIs" dxfId="1809" priority="1045" stopIfTrue="1" operator="equal">
      <formula>"未定"</formula>
    </cfRule>
  </conditionalFormatting>
  <conditionalFormatting sqref="X20">
    <cfRule type="cellIs" dxfId="1808" priority="993" stopIfTrue="1" operator="equal">
      <formula>"休講"</formula>
    </cfRule>
    <cfRule type="cellIs" dxfId="1807" priority="994" stopIfTrue="1" operator="equal">
      <formula>"追加"</formula>
    </cfRule>
    <cfRule type="cellIs" dxfId="1806" priority="995" stopIfTrue="1" operator="equal">
      <formula>"振替"</formula>
    </cfRule>
  </conditionalFormatting>
  <conditionalFormatting sqref="Y20">
    <cfRule type="cellIs" dxfId="1805" priority="992" stopIfTrue="1" operator="equal">
      <formula>"未定"</formula>
    </cfRule>
  </conditionalFormatting>
  <conditionalFormatting sqref="AD46">
    <cfRule type="cellIs" dxfId="1804" priority="1041" stopIfTrue="1" operator="equal">
      <formula>"休講"</formula>
    </cfRule>
    <cfRule type="cellIs" dxfId="1803" priority="1042" stopIfTrue="1" operator="equal">
      <formula>"追加"</formula>
    </cfRule>
    <cfRule type="cellIs" dxfId="1802" priority="1043" stopIfTrue="1" operator="equal">
      <formula>"振替"</formula>
    </cfRule>
  </conditionalFormatting>
  <conditionalFormatting sqref="AD15 R15 AJ15 AJ17 X21:X22 L22">
    <cfRule type="cellIs" dxfId="1801" priority="1037" stopIfTrue="1" operator="equal">
      <formula>"休講"</formula>
    </cfRule>
    <cfRule type="cellIs" dxfId="1800" priority="1038" stopIfTrue="1" operator="equal">
      <formula>"追加"</formula>
    </cfRule>
    <cfRule type="cellIs" dxfId="1799" priority="1039" stopIfTrue="1" operator="equal">
      <formula>"振替"</formula>
    </cfRule>
  </conditionalFormatting>
  <conditionalFormatting sqref="S15 AK15 N15:O15 AE15 AK17 Y21:Y22 AK19:AK22">
    <cfRule type="cellIs" dxfId="1798" priority="1040" stopIfTrue="1" operator="equal">
      <formula>"未定"</formula>
    </cfRule>
  </conditionalFormatting>
  <conditionalFormatting sqref="AK16">
    <cfRule type="cellIs" dxfId="1797" priority="1034" stopIfTrue="1" operator="equal">
      <formula>"未定"</formula>
    </cfRule>
  </conditionalFormatting>
  <conditionalFormatting sqref="T21:U22">
    <cfRule type="cellIs" dxfId="1796" priority="1026" stopIfTrue="1" operator="equal">
      <formula>"未定"</formula>
    </cfRule>
  </conditionalFormatting>
  <conditionalFormatting sqref="L15">
    <cfRule type="cellIs" dxfId="1795" priority="997" stopIfTrue="1" operator="equal">
      <formula>"休講"</formula>
    </cfRule>
    <cfRule type="cellIs" dxfId="1794" priority="998" stopIfTrue="1" operator="equal">
      <formula>"追加"</formula>
    </cfRule>
    <cfRule type="cellIs" dxfId="1793" priority="999" stopIfTrue="1" operator="equal">
      <formula>"振替"</formula>
    </cfRule>
  </conditionalFormatting>
  <conditionalFormatting sqref="AJ21:AJ22">
    <cfRule type="cellIs" dxfId="1792" priority="989" stopIfTrue="1" operator="equal">
      <formula>"休講"</formula>
    </cfRule>
    <cfRule type="cellIs" dxfId="1791" priority="990" stopIfTrue="1" operator="equal">
      <formula>"追加"</formula>
    </cfRule>
    <cfRule type="cellIs" dxfId="1790" priority="991" stopIfTrue="1" operator="equal">
      <formula>"振替"</formula>
    </cfRule>
  </conditionalFormatting>
  <conditionalFormatting sqref="AJ19">
    <cfRule type="cellIs" dxfId="1789" priority="986" stopIfTrue="1" operator="equal">
      <formula>"休講"</formula>
    </cfRule>
    <cfRule type="cellIs" dxfId="1788" priority="987" stopIfTrue="1" operator="equal">
      <formula>"追加"</formula>
    </cfRule>
    <cfRule type="cellIs" dxfId="1787" priority="988" stopIfTrue="1" operator="equal">
      <formula>"振替"</formula>
    </cfRule>
  </conditionalFormatting>
  <conditionalFormatting sqref="X17">
    <cfRule type="cellIs" dxfId="1786" priority="974" stopIfTrue="1" operator="equal">
      <formula>"休講"</formula>
    </cfRule>
    <cfRule type="cellIs" dxfId="1785" priority="975" stopIfTrue="1" operator="equal">
      <formula>"追加"</formula>
    </cfRule>
    <cfRule type="cellIs" dxfId="1784" priority="976" stopIfTrue="1" operator="equal">
      <formula>"振替"</formula>
    </cfRule>
  </conditionalFormatting>
  <conditionalFormatting sqref="AE26">
    <cfRule type="cellIs" dxfId="1783" priority="964" stopIfTrue="1" operator="equal">
      <formula>"未定"</formula>
    </cfRule>
  </conditionalFormatting>
  <conditionalFormatting sqref="AD26">
    <cfRule type="cellIs" dxfId="1782" priority="961" stopIfTrue="1" operator="equal">
      <formula>"休講"</formula>
    </cfRule>
    <cfRule type="cellIs" dxfId="1781" priority="962" stopIfTrue="1" operator="equal">
      <formula>"追加"</formula>
    </cfRule>
    <cfRule type="cellIs" dxfId="1780" priority="963" stopIfTrue="1" operator="equal">
      <formula>"振替"</formula>
    </cfRule>
  </conditionalFormatting>
  <conditionalFormatting sqref="AD26">
    <cfRule type="cellIs" dxfId="1779" priority="965" stopIfTrue="1" operator="equal">
      <formula>"休講"</formula>
    </cfRule>
    <cfRule type="cellIs" dxfId="1778" priority="966" stopIfTrue="1" operator="equal">
      <formula>"追加"</formula>
    </cfRule>
    <cfRule type="cellIs" dxfId="1777" priority="967" stopIfTrue="1" operator="equal">
      <formula>"振替"</formula>
    </cfRule>
  </conditionalFormatting>
  <conditionalFormatting sqref="AE26">
    <cfRule type="cellIs" dxfId="1776" priority="968" stopIfTrue="1" operator="equal">
      <formula>"未定"</formula>
    </cfRule>
  </conditionalFormatting>
  <conditionalFormatting sqref="L37">
    <cfRule type="cellIs" dxfId="1775" priority="955" stopIfTrue="1" operator="equal">
      <formula>"休講"</formula>
    </cfRule>
    <cfRule type="cellIs" dxfId="1774" priority="956" stopIfTrue="1" operator="equal">
      <formula>"追加"</formula>
    </cfRule>
    <cfRule type="cellIs" dxfId="1773" priority="957" stopIfTrue="1" operator="equal">
      <formula>"振替"</formula>
    </cfRule>
  </conditionalFormatting>
  <conditionalFormatting sqref="H37:I37">
    <cfRule type="cellIs" dxfId="1772" priority="954" stopIfTrue="1" operator="equal">
      <formula>"未定"</formula>
    </cfRule>
  </conditionalFormatting>
  <conditionalFormatting sqref="M56">
    <cfRule type="cellIs" dxfId="1771" priority="953" stopIfTrue="1" operator="equal">
      <formula>"未定"</formula>
    </cfRule>
  </conditionalFormatting>
  <conditionalFormatting sqref="L56">
    <cfRule type="cellIs" dxfId="1770" priority="950" stopIfTrue="1" operator="equal">
      <formula>"休講"</formula>
    </cfRule>
    <cfRule type="cellIs" dxfId="1769" priority="951" stopIfTrue="1" operator="equal">
      <formula>"追加"</formula>
    </cfRule>
    <cfRule type="cellIs" dxfId="1768" priority="952" stopIfTrue="1" operator="equal">
      <formula>"振替"</formula>
    </cfRule>
  </conditionalFormatting>
  <conditionalFormatting sqref="S56">
    <cfRule type="cellIs" dxfId="1767" priority="949" stopIfTrue="1" operator="equal">
      <formula>"未定"</formula>
    </cfRule>
  </conditionalFormatting>
  <conditionalFormatting sqref="N56:O56">
    <cfRule type="cellIs" dxfId="1766" priority="945" stopIfTrue="1" operator="equal">
      <formula>"未定"</formula>
    </cfRule>
  </conditionalFormatting>
  <conditionalFormatting sqref="R56">
    <cfRule type="cellIs" dxfId="1765" priority="946" stopIfTrue="1" operator="equal">
      <formula>"休講"</formula>
    </cfRule>
    <cfRule type="cellIs" dxfId="1764" priority="947" stopIfTrue="1" operator="equal">
      <formula>"追加"</formula>
    </cfRule>
    <cfRule type="cellIs" dxfId="1763" priority="948" stopIfTrue="1" operator="equal">
      <formula>"振替"</formula>
    </cfRule>
  </conditionalFormatting>
  <conditionalFormatting sqref="Y25">
    <cfRule type="cellIs" dxfId="1762" priority="903" stopIfTrue="1" operator="equal">
      <formula>"未定"</formula>
    </cfRule>
  </conditionalFormatting>
  <conditionalFormatting sqref="R18">
    <cfRule type="cellIs" dxfId="1761" priority="936" stopIfTrue="1" operator="equal">
      <formula>"休講"</formula>
    </cfRule>
    <cfRule type="cellIs" dxfId="1760" priority="937" stopIfTrue="1" operator="equal">
      <formula>"追加"</formula>
    </cfRule>
    <cfRule type="cellIs" dxfId="1759" priority="938" stopIfTrue="1" operator="equal">
      <formula>"振替"</formula>
    </cfRule>
  </conditionalFormatting>
  <conditionalFormatting sqref="N18:O18">
    <cfRule type="cellIs" dxfId="1758" priority="935" stopIfTrue="1" operator="equal">
      <formula>"未定"</formula>
    </cfRule>
  </conditionalFormatting>
  <conditionalFormatting sqref="AD17">
    <cfRule type="cellIs" dxfId="1757" priority="930" stopIfTrue="1" operator="equal">
      <formula>"休講"</formula>
    </cfRule>
    <cfRule type="cellIs" dxfId="1756" priority="931" stopIfTrue="1" operator="equal">
      <formula>"追加"</formula>
    </cfRule>
    <cfRule type="cellIs" dxfId="1755" priority="932" stopIfTrue="1" operator="equal">
      <formula>"振替"</formula>
    </cfRule>
  </conditionalFormatting>
  <conditionalFormatting sqref="AD18">
    <cfRule type="cellIs" dxfId="1754" priority="926" stopIfTrue="1" operator="equal">
      <formula>"休講"</formula>
    </cfRule>
    <cfRule type="cellIs" dxfId="1753" priority="927" stopIfTrue="1" operator="equal">
      <formula>"追加"</formula>
    </cfRule>
    <cfRule type="cellIs" dxfId="1752" priority="928" stopIfTrue="1" operator="equal">
      <formula>"振替"</formula>
    </cfRule>
  </conditionalFormatting>
  <conditionalFormatting sqref="AE18">
    <cfRule type="cellIs" dxfId="1751" priority="925" stopIfTrue="1" operator="equal">
      <formula>"未定"</formula>
    </cfRule>
  </conditionalFormatting>
  <conditionalFormatting sqref="AF29:AG29">
    <cfRule type="cellIs" dxfId="1750" priority="911" stopIfTrue="1" operator="equal">
      <formula>"未定"</formula>
    </cfRule>
  </conditionalFormatting>
  <conditionalFormatting sqref="X29">
    <cfRule type="cellIs" dxfId="1749" priority="913" stopIfTrue="1" operator="equal">
      <formula>"休講"</formula>
    </cfRule>
    <cfRule type="cellIs" dxfId="1748" priority="914" stopIfTrue="1" operator="equal">
      <formula>"追加"</formula>
    </cfRule>
    <cfRule type="cellIs" dxfId="1747" priority="915" stopIfTrue="1" operator="equal">
      <formula>"振替"</formula>
    </cfRule>
  </conditionalFormatting>
  <conditionalFormatting sqref="T29:U29">
    <cfRule type="cellIs" dxfId="1746" priority="912" stopIfTrue="1" operator="equal">
      <formula>"未定"</formula>
    </cfRule>
  </conditionalFormatting>
  <conditionalFormatting sqref="AJ29">
    <cfRule type="cellIs" dxfId="1745" priority="908" stopIfTrue="1" operator="equal">
      <formula>"休講"</formula>
    </cfRule>
    <cfRule type="cellIs" dxfId="1744" priority="909" stopIfTrue="1" operator="equal">
      <formula>"追加"</formula>
    </cfRule>
    <cfRule type="cellIs" dxfId="1743" priority="910" stopIfTrue="1" operator="equal">
      <formula>"振替"</formula>
    </cfRule>
  </conditionalFormatting>
  <conditionalFormatting sqref="R25">
    <cfRule type="cellIs" dxfId="1742" priority="904" stopIfTrue="1" operator="equal">
      <formula>"休講"</formula>
    </cfRule>
    <cfRule type="cellIs" dxfId="1741" priority="905" stopIfTrue="1" operator="equal">
      <formula>"追加"</formula>
    </cfRule>
    <cfRule type="cellIs" dxfId="1740" priority="906" stopIfTrue="1" operator="equal">
      <formula>"振替"</formula>
    </cfRule>
  </conditionalFormatting>
  <conditionalFormatting sqref="AD25">
    <cfRule type="cellIs" dxfId="1739" priority="896" stopIfTrue="1" operator="equal">
      <formula>"休講"</formula>
    </cfRule>
    <cfRule type="cellIs" dxfId="1738" priority="897" stopIfTrue="1" operator="equal">
      <formula>"追加"</formula>
    </cfRule>
    <cfRule type="cellIs" dxfId="1737" priority="898" stopIfTrue="1" operator="equal">
      <formula>"振替"</formula>
    </cfRule>
  </conditionalFormatting>
  <conditionalFormatting sqref="AE25">
    <cfRule type="cellIs" dxfId="1736" priority="899" stopIfTrue="1" operator="equal">
      <formula>"未定"</formula>
    </cfRule>
  </conditionalFormatting>
  <conditionalFormatting sqref="AD25">
    <cfRule type="cellIs" dxfId="1735" priority="892" stopIfTrue="1" operator="equal">
      <formula>"休講"</formula>
    </cfRule>
    <cfRule type="cellIs" dxfId="1734" priority="893" stopIfTrue="1" operator="equal">
      <formula>"追加"</formula>
    </cfRule>
    <cfRule type="cellIs" dxfId="1733" priority="894" stopIfTrue="1" operator="equal">
      <formula>"振替"</formula>
    </cfRule>
  </conditionalFormatting>
  <conditionalFormatting sqref="AE25">
    <cfRule type="cellIs" dxfId="1732" priority="895" stopIfTrue="1" operator="equal">
      <formula>"未定"</formula>
    </cfRule>
  </conditionalFormatting>
  <conditionalFormatting sqref="AE27">
    <cfRule type="cellIs" dxfId="1731" priority="891" stopIfTrue="1" operator="equal">
      <formula>"未定"</formula>
    </cfRule>
  </conditionalFormatting>
  <conditionalFormatting sqref="AD27">
    <cfRule type="cellIs" dxfId="1730" priority="888" stopIfTrue="1" operator="equal">
      <formula>"休講"</formula>
    </cfRule>
    <cfRule type="cellIs" dxfId="1729" priority="889" stopIfTrue="1" operator="equal">
      <formula>"追加"</formula>
    </cfRule>
    <cfRule type="cellIs" dxfId="1728" priority="890" stopIfTrue="1" operator="equal">
      <formula>"振替"</formula>
    </cfRule>
  </conditionalFormatting>
  <conditionalFormatting sqref="AD27">
    <cfRule type="cellIs" dxfId="1727" priority="884" stopIfTrue="1" operator="equal">
      <formula>"休講"</formula>
    </cfRule>
    <cfRule type="cellIs" dxfId="1726" priority="885" stopIfTrue="1" operator="equal">
      <formula>"追加"</formula>
    </cfRule>
    <cfRule type="cellIs" dxfId="1725" priority="886" stopIfTrue="1" operator="equal">
      <formula>"振替"</formula>
    </cfRule>
  </conditionalFormatting>
  <conditionalFormatting sqref="AE27">
    <cfRule type="cellIs" dxfId="1724" priority="887" stopIfTrue="1" operator="equal">
      <formula>"未定"</formula>
    </cfRule>
  </conditionalFormatting>
  <conditionalFormatting sqref="Z26:AA26">
    <cfRule type="cellIs" dxfId="1723" priority="874" stopIfTrue="1" operator="equal">
      <formula>"未定"</formula>
    </cfRule>
  </conditionalFormatting>
  <conditionalFormatting sqref="AD26">
    <cfRule type="cellIs" dxfId="1722" priority="880" stopIfTrue="1" operator="equal">
      <formula>"休講"</formula>
    </cfRule>
    <cfRule type="cellIs" dxfId="1721" priority="881" stopIfTrue="1" operator="equal">
      <formula>"追加"</formula>
    </cfRule>
    <cfRule type="cellIs" dxfId="1720" priority="882" stopIfTrue="1" operator="equal">
      <formula>"振替"</formula>
    </cfRule>
  </conditionalFormatting>
  <conditionalFormatting sqref="Z26:AA26 AE26">
    <cfRule type="cellIs" dxfId="1719" priority="883" stopIfTrue="1" operator="equal">
      <formula>"未定"</formula>
    </cfRule>
  </conditionalFormatting>
  <conditionalFormatting sqref="Z26:AA26">
    <cfRule type="cellIs" dxfId="1718" priority="875" stopIfTrue="1" operator="equal">
      <formula>"未定"</formula>
    </cfRule>
  </conditionalFormatting>
  <conditionalFormatting sqref="AD26">
    <cfRule type="cellIs" dxfId="1717" priority="876" stopIfTrue="1" operator="equal">
      <formula>"休講"</formula>
    </cfRule>
    <cfRule type="cellIs" dxfId="1716" priority="877" stopIfTrue="1" operator="equal">
      <formula>"追加"</formula>
    </cfRule>
    <cfRule type="cellIs" dxfId="1715" priority="878" stopIfTrue="1" operator="equal">
      <formula>"振替"</formula>
    </cfRule>
  </conditionalFormatting>
  <conditionalFormatting sqref="AE26">
    <cfRule type="cellIs" dxfId="1714" priority="879" stopIfTrue="1" operator="equal">
      <formula>"未定"</formula>
    </cfRule>
  </conditionalFormatting>
  <conditionalFormatting sqref="Z27:AA27">
    <cfRule type="cellIs" dxfId="1713" priority="873" stopIfTrue="1" operator="equal">
      <formula>"未定"</formula>
    </cfRule>
  </conditionalFormatting>
  <conditionalFormatting sqref="Z27:AA27">
    <cfRule type="cellIs" dxfId="1712" priority="872" stopIfTrue="1" operator="equal">
      <formula>"未定"</formula>
    </cfRule>
  </conditionalFormatting>
  <conditionalFormatting sqref="Z27:AA27">
    <cfRule type="cellIs" dxfId="1711" priority="871" stopIfTrue="1" operator="equal">
      <formula>"未定"</formula>
    </cfRule>
  </conditionalFormatting>
  <conditionalFormatting sqref="L25">
    <cfRule type="cellIs" dxfId="1710" priority="863" stopIfTrue="1" operator="equal">
      <formula>"休講"</formula>
    </cfRule>
    <cfRule type="cellIs" dxfId="1709" priority="864" stopIfTrue="1" operator="equal">
      <formula>"追加"</formula>
    </cfRule>
    <cfRule type="cellIs" dxfId="1708" priority="865" stopIfTrue="1" operator="equal">
      <formula>"振替"</formula>
    </cfRule>
  </conditionalFormatting>
  <conditionalFormatting sqref="M25">
    <cfRule type="cellIs" dxfId="1707" priority="866" stopIfTrue="1" operator="equal">
      <formula>"未定"</formula>
    </cfRule>
  </conditionalFormatting>
  <conditionalFormatting sqref="L25">
    <cfRule type="cellIs" dxfId="1706" priority="867" stopIfTrue="1" operator="equal">
      <formula>"休講"</formula>
    </cfRule>
    <cfRule type="cellIs" dxfId="1705" priority="868" stopIfTrue="1" operator="equal">
      <formula>"追加"</formula>
    </cfRule>
    <cfRule type="cellIs" dxfId="1704" priority="869" stopIfTrue="1" operator="equal">
      <formula>"振替"</formula>
    </cfRule>
  </conditionalFormatting>
  <conditionalFormatting sqref="M25">
    <cfRule type="cellIs" dxfId="1703" priority="870" stopIfTrue="1" operator="equal">
      <formula>"未定"</formula>
    </cfRule>
  </conditionalFormatting>
  <conditionalFormatting sqref="S27 N27:O27">
    <cfRule type="cellIs" dxfId="1702" priority="862" stopIfTrue="1" operator="equal">
      <formula>"未定"</formula>
    </cfRule>
  </conditionalFormatting>
  <conditionalFormatting sqref="R27">
    <cfRule type="cellIs" dxfId="1701" priority="859" stopIfTrue="1" operator="equal">
      <formula>"休講"</formula>
    </cfRule>
    <cfRule type="cellIs" dxfId="1700" priority="860" stopIfTrue="1" operator="equal">
      <formula>"追加"</formula>
    </cfRule>
    <cfRule type="cellIs" dxfId="1699" priority="861" stopIfTrue="1" operator="equal">
      <formula>"振替"</formula>
    </cfRule>
  </conditionalFormatting>
  <conditionalFormatting sqref="AK39 AF39:AG39">
    <cfRule type="cellIs" dxfId="1698" priority="848" stopIfTrue="1" operator="equal">
      <formula>"未定"</formula>
    </cfRule>
  </conditionalFormatting>
  <conditionalFormatting sqref="AJ39">
    <cfRule type="cellIs" dxfId="1697" priority="845" stopIfTrue="1" operator="equal">
      <formula>"休講"</formula>
    </cfRule>
    <cfRule type="cellIs" dxfId="1696" priority="846" stopIfTrue="1" operator="equal">
      <formula>"追加"</formula>
    </cfRule>
    <cfRule type="cellIs" dxfId="1695" priority="847" stopIfTrue="1" operator="equal">
      <formula>"振替"</formula>
    </cfRule>
  </conditionalFormatting>
  <conditionalFormatting sqref="Z39:AA39">
    <cfRule type="cellIs" dxfId="1694" priority="840" stopIfTrue="1" operator="equal">
      <formula>"未定"</formula>
    </cfRule>
  </conditionalFormatting>
  <conditionalFormatting sqref="AE39">
    <cfRule type="cellIs" dxfId="1693" priority="844" stopIfTrue="1" operator="equal">
      <formula>"未定"</formula>
    </cfRule>
  </conditionalFormatting>
  <conditionalFormatting sqref="AD39">
    <cfRule type="cellIs" dxfId="1692" priority="841" stopIfTrue="1" operator="equal">
      <formula>"休講"</formula>
    </cfRule>
    <cfRule type="cellIs" dxfId="1691" priority="842" stopIfTrue="1" operator="equal">
      <formula>"追加"</formula>
    </cfRule>
    <cfRule type="cellIs" dxfId="1690" priority="843" stopIfTrue="1" operator="equal">
      <formula>"振替"</formula>
    </cfRule>
  </conditionalFormatting>
  <conditionalFormatting sqref="N40:O40 S40 AK40 AF40:AG40">
    <cfRule type="cellIs" dxfId="1689" priority="839" stopIfTrue="1" operator="equal">
      <formula>"未定"</formula>
    </cfRule>
  </conditionalFormatting>
  <conditionalFormatting sqref="R40 AJ40">
    <cfRule type="cellIs" dxfId="1688" priority="836" stopIfTrue="1" operator="equal">
      <formula>"休講"</formula>
    </cfRule>
    <cfRule type="cellIs" dxfId="1687" priority="837" stopIfTrue="1" operator="equal">
      <formula>"追加"</formula>
    </cfRule>
    <cfRule type="cellIs" dxfId="1686" priority="838" stopIfTrue="1" operator="equal">
      <formula>"振替"</formula>
    </cfRule>
  </conditionalFormatting>
  <conditionalFormatting sqref="AE40">
    <cfRule type="cellIs" dxfId="1685" priority="835" stopIfTrue="1" operator="equal">
      <formula>"未定"</formula>
    </cfRule>
  </conditionalFormatting>
  <conditionalFormatting sqref="AD40">
    <cfRule type="cellIs" dxfId="1684" priority="832" stopIfTrue="1" operator="equal">
      <formula>"休講"</formula>
    </cfRule>
    <cfRule type="cellIs" dxfId="1683" priority="833" stopIfTrue="1" operator="equal">
      <formula>"追加"</formula>
    </cfRule>
    <cfRule type="cellIs" dxfId="1682" priority="834" stopIfTrue="1" operator="equal">
      <formula>"振替"</formula>
    </cfRule>
  </conditionalFormatting>
  <conditionalFormatting sqref="N41:O41 S41 AK41 AF41:AG41">
    <cfRule type="cellIs" dxfId="1681" priority="831" stopIfTrue="1" operator="equal">
      <formula>"未定"</formula>
    </cfRule>
  </conditionalFormatting>
  <conditionalFormatting sqref="R41 AJ41">
    <cfRule type="cellIs" dxfId="1680" priority="828" stopIfTrue="1" operator="equal">
      <formula>"休講"</formula>
    </cfRule>
    <cfRule type="cellIs" dxfId="1679" priority="829" stopIfTrue="1" operator="equal">
      <formula>"追加"</formula>
    </cfRule>
    <cfRule type="cellIs" dxfId="1678" priority="830" stopIfTrue="1" operator="equal">
      <formula>"振替"</formula>
    </cfRule>
  </conditionalFormatting>
  <conditionalFormatting sqref="T41:U41">
    <cfRule type="cellIs" dxfId="1677" priority="819" stopIfTrue="1" operator="equal">
      <formula>"未定"</formula>
    </cfRule>
  </conditionalFormatting>
  <conditionalFormatting sqref="Z41:AA41">
    <cfRule type="cellIs" dxfId="1676" priority="818" stopIfTrue="1" operator="equal">
      <formula>"未定"</formula>
    </cfRule>
  </conditionalFormatting>
  <conditionalFormatting sqref="Y41">
    <cfRule type="cellIs" dxfId="1675" priority="820" stopIfTrue="1" operator="equal">
      <formula>"未定"</formula>
    </cfRule>
  </conditionalFormatting>
  <conditionalFormatting sqref="AE41">
    <cfRule type="cellIs" dxfId="1674" priority="827" stopIfTrue="1" operator="equal">
      <formula>"未定"</formula>
    </cfRule>
  </conditionalFormatting>
  <conditionalFormatting sqref="AD41">
    <cfRule type="cellIs" dxfId="1673" priority="824" stopIfTrue="1" operator="equal">
      <formula>"休講"</formula>
    </cfRule>
    <cfRule type="cellIs" dxfId="1672" priority="825" stopIfTrue="1" operator="equal">
      <formula>"追加"</formula>
    </cfRule>
    <cfRule type="cellIs" dxfId="1671" priority="826" stopIfTrue="1" operator="equal">
      <formula>"振替"</formula>
    </cfRule>
  </conditionalFormatting>
  <conditionalFormatting sqref="X41">
    <cfRule type="cellIs" dxfId="1670" priority="821" stopIfTrue="1" operator="equal">
      <formula>"休講"</formula>
    </cfRule>
    <cfRule type="cellIs" dxfId="1669" priority="822" stopIfTrue="1" operator="equal">
      <formula>"追加"</formula>
    </cfRule>
    <cfRule type="cellIs" dxfId="1668" priority="823" stopIfTrue="1" operator="equal">
      <formula>"振替"</formula>
    </cfRule>
  </conditionalFormatting>
  <conditionalFormatting sqref="N42:O42 S42 AK42 AF42:AG42">
    <cfRule type="cellIs" dxfId="1667" priority="817" stopIfTrue="1" operator="equal">
      <formula>"未定"</formula>
    </cfRule>
  </conditionalFormatting>
  <conditionalFormatting sqref="R42 AJ42">
    <cfRule type="cellIs" dxfId="1666" priority="814" stopIfTrue="1" operator="equal">
      <formula>"休講"</formula>
    </cfRule>
    <cfRule type="cellIs" dxfId="1665" priority="815" stopIfTrue="1" operator="equal">
      <formula>"追加"</formula>
    </cfRule>
    <cfRule type="cellIs" dxfId="1664" priority="816" stopIfTrue="1" operator="equal">
      <formula>"振替"</formula>
    </cfRule>
  </conditionalFormatting>
  <conditionalFormatting sqref="T42:U42">
    <cfRule type="cellIs" dxfId="1663" priority="805" stopIfTrue="1" operator="equal">
      <formula>"未定"</formula>
    </cfRule>
  </conditionalFormatting>
  <conditionalFormatting sqref="Z42:AA42">
    <cfRule type="cellIs" dxfId="1662" priority="804" stopIfTrue="1" operator="equal">
      <formula>"未定"</formula>
    </cfRule>
  </conditionalFormatting>
  <conditionalFormatting sqref="Y42">
    <cfRule type="cellIs" dxfId="1661" priority="806" stopIfTrue="1" operator="equal">
      <formula>"未定"</formula>
    </cfRule>
  </conditionalFormatting>
  <conditionalFormatting sqref="AE42">
    <cfRule type="cellIs" dxfId="1660" priority="813" stopIfTrue="1" operator="equal">
      <formula>"未定"</formula>
    </cfRule>
  </conditionalFormatting>
  <conditionalFormatting sqref="AD42">
    <cfRule type="cellIs" dxfId="1659" priority="810" stopIfTrue="1" operator="equal">
      <formula>"休講"</formula>
    </cfRule>
    <cfRule type="cellIs" dxfId="1658" priority="811" stopIfTrue="1" operator="equal">
      <formula>"追加"</formula>
    </cfRule>
    <cfRule type="cellIs" dxfId="1657" priority="812" stopIfTrue="1" operator="equal">
      <formula>"振替"</formula>
    </cfRule>
  </conditionalFormatting>
  <conditionalFormatting sqref="X42">
    <cfRule type="cellIs" dxfId="1656" priority="807" stopIfTrue="1" operator="equal">
      <formula>"休講"</formula>
    </cfRule>
    <cfRule type="cellIs" dxfId="1655" priority="808" stopIfTrue="1" operator="equal">
      <formula>"追加"</formula>
    </cfRule>
    <cfRule type="cellIs" dxfId="1654" priority="809" stopIfTrue="1" operator="equal">
      <formula>"振替"</formula>
    </cfRule>
  </conditionalFormatting>
  <conditionalFormatting sqref="AD35">
    <cfRule type="cellIs" dxfId="1653" priority="800" stopIfTrue="1" operator="equal">
      <formula>"休講"</formula>
    </cfRule>
    <cfRule type="cellIs" dxfId="1652" priority="801" stopIfTrue="1" operator="equal">
      <formula>"追加"</formula>
    </cfRule>
    <cfRule type="cellIs" dxfId="1651" priority="802" stopIfTrue="1" operator="equal">
      <formula>"振替"</formula>
    </cfRule>
  </conditionalFormatting>
  <conditionalFormatting sqref="AE35">
    <cfRule type="cellIs" dxfId="1650" priority="803" stopIfTrue="1" operator="equal">
      <formula>"未定"</formula>
    </cfRule>
  </conditionalFormatting>
  <conditionalFormatting sqref="T36:U36">
    <cfRule type="cellIs" dxfId="1649" priority="795" stopIfTrue="1" operator="equal">
      <formula>"未定"</formula>
    </cfRule>
  </conditionalFormatting>
  <conditionalFormatting sqref="X36">
    <cfRule type="cellIs" dxfId="1648" priority="796" stopIfTrue="1" operator="equal">
      <formula>"休講"</formula>
    </cfRule>
    <cfRule type="cellIs" dxfId="1647" priority="797" stopIfTrue="1" operator="equal">
      <formula>"追加"</formula>
    </cfRule>
    <cfRule type="cellIs" dxfId="1646" priority="798" stopIfTrue="1" operator="equal">
      <formula>"振替"</formula>
    </cfRule>
  </conditionalFormatting>
  <conditionalFormatting sqref="Y36">
    <cfRule type="cellIs" dxfId="1645" priority="799" stopIfTrue="1" operator="equal">
      <formula>"未定"</formula>
    </cfRule>
  </conditionalFormatting>
  <conditionalFormatting sqref="L39">
    <cfRule type="cellIs" dxfId="1644" priority="792" stopIfTrue="1" operator="equal">
      <formula>"休講"</formula>
    </cfRule>
    <cfRule type="cellIs" dxfId="1643" priority="793" stopIfTrue="1" operator="equal">
      <formula>"追加"</formula>
    </cfRule>
    <cfRule type="cellIs" dxfId="1642" priority="794" stopIfTrue="1" operator="equal">
      <formula>"振替"</formula>
    </cfRule>
  </conditionalFormatting>
  <conditionalFormatting sqref="AF60:AG60">
    <cfRule type="cellIs" dxfId="1641" priority="708" stopIfTrue="1" operator="equal">
      <formula>"未定"</formula>
    </cfRule>
  </conditionalFormatting>
  <conditionalFormatting sqref="AK49 AF49:AG49">
    <cfRule type="cellIs" dxfId="1640" priority="777" stopIfTrue="1" operator="equal">
      <formula>"未定"</formula>
    </cfRule>
  </conditionalFormatting>
  <conditionalFormatting sqref="AK48 AF48:AG48">
    <cfRule type="cellIs" dxfId="1639" priority="781" stopIfTrue="1" operator="equal">
      <formula>"未定"</formula>
    </cfRule>
  </conditionalFormatting>
  <conditionalFormatting sqref="AJ48">
    <cfRule type="cellIs" dxfId="1638" priority="778" stopIfTrue="1" operator="equal">
      <formula>"休講"</formula>
    </cfRule>
    <cfRule type="cellIs" dxfId="1637" priority="779" stopIfTrue="1" operator="equal">
      <formula>"追加"</formula>
    </cfRule>
    <cfRule type="cellIs" dxfId="1636" priority="780" stopIfTrue="1" operator="equal">
      <formula>"振替"</formula>
    </cfRule>
  </conditionalFormatting>
  <conditionalFormatting sqref="AJ49">
    <cfRule type="cellIs" dxfId="1635" priority="774" stopIfTrue="1" operator="equal">
      <formula>"休講"</formula>
    </cfRule>
    <cfRule type="cellIs" dxfId="1634" priority="775" stopIfTrue="1" operator="equal">
      <formula>"追加"</formula>
    </cfRule>
    <cfRule type="cellIs" dxfId="1633" priority="776" stopIfTrue="1" operator="equal">
      <formula>"振替"</formula>
    </cfRule>
  </conditionalFormatting>
  <conditionalFormatting sqref="R49">
    <cfRule type="cellIs" dxfId="1632" priority="770" stopIfTrue="1" operator="equal">
      <formula>"休講"</formula>
    </cfRule>
    <cfRule type="cellIs" dxfId="1631" priority="771" stopIfTrue="1" operator="equal">
      <formula>"追加"</formula>
    </cfRule>
    <cfRule type="cellIs" dxfId="1630" priority="772" stopIfTrue="1" operator="equal">
      <formula>"振替"</formula>
    </cfRule>
  </conditionalFormatting>
  <conditionalFormatting sqref="N49:O49 S49">
    <cfRule type="cellIs" dxfId="1629" priority="773" stopIfTrue="1" operator="equal">
      <formula>"未定"</formula>
    </cfRule>
  </conditionalFormatting>
  <conditionalFormatting sqref="AK50 AF50:AG50">
    <cfRule type="cellIs" dxfId="1628" priority="769" stopIfTrue="1" operator="equal">
      <formula>"未定"</formula>
    </cfRule>
  </conditionalFormatting>
  <conditionalFormatting sqref="AJ50">
    <cfRule type="cellIs" dxfId="1627" priority="766" stopIfTrue="1" operator="equal">
      <formula>"休講"</formula>
    </cfRule>
    <cfRule type="cellIs" dxfId="1626" priority="767" stopIfTrue="1" operator="equal">
      <formula>"追加"</formula>
    </cfRule>
    <cfRule type="cellIs" dxfId="1625" priority="768" stopIfTrue="1" operator="equal">
      <formula>"振替"</formula>
    </cfRule>
  </conditionalFormatting>
  <conditionalFormatting sqref="R50">
    <cfRule type="cellIs" dxfId="1624" priority="762" stopIfTrue="1" operator="equal">
      <formula>"休講"</formula>
    </cfRule>
    <cfRule type="cellIs" dxfId="1623" priority="763" stopIfTrue="1" operator="equal">
      <formula>"追加"</formula>
    </cfRule>
    <cfRule type="cellIs" dxfId="1622" priority="764" stopIfTrue="1" operator="equal">
      <formula>"振替"</formula>
    </cfRule>
  </conditionalFormatting>
  <conditionalFormatting sqref="N50:O50 S50">
    <cfRule type="cellIs" dxfId="1621" priority="765" stopIfTrue="1" operator="equal">
      <formula>"未定"</formula>
    </cfRule>
  </conditionalFormatting>
  <conditionalFormatting sqref="AK51 AF51:AG51">
    <cfRule type="cellIs" dxfId="1620" priority="761" stopIfTrue="1" operator="equal">
      <formula>"未定"</formula>
    </cfRule>
  </conditionalFormatting>
  <conditionalFormatting sqref="AJ51">
    <cfRule type="cellIs" dxfId="1619" priority="758" stopIfTrue="1" operator="equal">
      <formula>"休講"</formula>
    </cfRule>
    <cfRule type="cellIs" dxfId="1618" priority="759" stopIfTrue="1" operator="equal">
      <formula>"追加"</formula>
    </cfRule>
    <cfRule type="cellIs" dxfId="1617" priority="760" stopIfTrue="1" operator="equal">
      <formula>"振替"</formula>
    </cfRule>
  </conditionalFormatting>
  <conditionalFormatting sqref="R51">
    <cfRule type="cellIs" dxfId="1616" priority="754" stopIfTrue="1" operator="equal">
      <formula>"休講"</formula>
    </cfRule>
    <cfRule type="cellIs" dxfId="1615" priority="755" stopIfTrue="1" operator="equal">
      <formula>"追加"</formula>
    </cfRule>
    <cfRule type="cellIs" dxfId="1614" priority="756" stopIfTrue="1" operator="equal">
      <formula>"振替"</formula>
    </cfRule>
  </conditionalFormatting>
  <conditionalFormatting sqref="N51:O51 S51">
    <cfRule type="cellIs" dxfId="1613" priority="757" stopIfTrue="1" operator="equal">
      <formula>"未定"</formula>
    </cfRule>
  </conditionalFormatting>
  <conditionalFormatting sqref="AK52 AF52:AG52">
    <cfRule type="cellIs" dxfId="1612" priority="753" stopIfTrue="1" operator="equal">
      <formula>"未定"</formula>
    </cfRule>
  </conditionalFormatting>
  <conditionalFormatting sqref="AJ52">
    <cfRule type="cellIs" dxfId="1611" priority="750" stopIfTrue="1" operator="equal">
      <formula>"休講"</formula>
    </cfRule>
    <cfRule type="cellIs" dxfId="1610" priority="751" stopIfTrue="1" operator="equal">
      <formula>"追加"</formula>
    </cfRule>
    <cfRule type="cellIs" dxfId="1609" priority="752" stopIfTrue="1" operator="equal">
      <formula>"振替"</formula>
    </cfRule>
  </conditionalFormatting>
  <conditionalFormatting sqref="R52">
    <cfRule type="cellIs" dxfId="1608" priority="746" stopIfTrue="1" operator="equal">
      <formula>"休講"</formula>
    </cfRule>
    <cfRule type="cellIs" dxfId="1607" priority="747" stopIfTrue="1" operator="equal">
      <formula>"追加"</formula>
    </cfRule>
    <cfRule type="cellIs" dxfId="1606" priority="748" stopIfTrue="1" operator="equal">
      <formula>"振替"</formula>
    </cfRule>
  </conditionalFormatting>
  <conditionalFormatting sqref="N52:O52 S52">
    <cfRule type="cellIs" dxfId="1605" priority="749" stopIfTrue="1" operator="equal">
      <formula>"未定"</formula>
    </cfRule>
  </conditionalFormatting>
  <conditionalFormatting sqref="Y45">
    <cfRule type="cellIs" dxfId="1604" priority="745" stopIfTrue="1" operator="equal">
      <formula>"未定"</formula>
    </cfRule>
  </conditionalFormatting>
  <conditionalFormatting sqref="X45">
    <cfRule type="cellIs" dxfId="1603" priority="742" stopIfTrue="1" operator="equal">
      <formula>"休講"</formula>
    </cfRule>
    <cfRule type="cellIs" dxfId="1602" priority="743" stopIfTrue="1" operator="equal">
      <formula>"追加"</formula>
    </cfRule>
    <cfRule type="cellIs" dxfId="1601" priority="744" stopIfTrue="1" operator="equal">
      <formula>"振替"</formula>
    </cfRule>
  </conditionalFormatting>
  <conditionalFormatting sqref="S45">
    <cfRule type="cellIs" dxfId="1600" priority="741" stopIfTrue="1" operator="equal">
      <formula>"未定"</formula>
    </cfRule>
  </conditionalFormatting>
  <conditionalFormatting sqref="R45">
    <cfRule type="cellIs" dxfId="1599" priority="738" stopIfTrue="1" operator="equal">
      <formula>"休講"</formula>
    </cfRule>
    <cfRule type="cellIs" dxfId="1598" priority="739" stopIfTrue="1" operator="equal">
      <formula>"追加"</formula>
    </cfRule>
    <cfRule type="cellIs" dxfId="1597" priority="740" stopIfTrue="1" operator="equal">
      <formula>"振替"</formula>
    </cfRule>
  </conditionalFormatting>
  <conditionalFormatting sqref="AD48">
    <cfRule type="cellIs" dxfId="1596" priority="734" stopIfTrue="1" operator="equal">
      <formula>"休講"</formula>
    </cfRule>
    <cfRule type="cellIs" dxfId="1595" priority="735" stopIfTrue="1" operator="equal">
      <formula>"追加"</formula>
    </cfRule>
    <cfRule type="cellIs" dxfId="1594" priority="736" stopIfTrue="1" operator="equal">
      <formula>"振替"</formula>
    </cfRule>
  </conditionalFormatting>
  <conditionalFormatting sqref="AE48">
    <cfRule type="cellIs" dxfId="1593" priority="737" stopIfTrue="1" operator="equal">
      <formula>"未定"</formula>
    </cfRule>
  </conditionalFormatting>
  <conditionalFormatting sqref="AD48">
    <cfRule type="cellIs" dxfId="1592" priority="730" stopIfTrue="1" operator="equal">
      <formula>"休講"</formula>
    </cfRule>
    <cfRule type="cellIs" dxfId="1591" priority="731" stopIfTrue="1" operator="equal">
      <formula>"追加"</formula>
    </cfRule>
    <cfRule type="cellIs" dxfId="1590" priority="732" stopIfTrue="1" operator="equal">
      <formula>"振替"</formula>
    </cfRule>
  </conditionalFormatting>
  <conditionalFormatting sqref="AE48">
    <cfRule type="cellIs" dxfId="1589" priority="733" stopIfTrue="1" operator="equal">
      <formula>"未定"</formula>
    </cfRule>
  </conditionalFormatting>
  <conditionalFormatting sqref="M48:M52">
    <cfRule type="cellIs" dxfId="1588" priority="729" stopIfTrue="1" operator="equal">
      <formula>"未定"</formula>
    </cfRule>
  </conditionalFormatting>
  <conditionalFormatting sqref="L48 L50:L52">
    <cfRule type="cellIs" dxfId="1587" priority="726" stopIfTrue="1" operator="equal">
      <formula>"休講"</formula>
    </cfRule>
    <cfRule type="cellIs" dxfId="1586" priority="727" stopIfTrue="1" operator="equal">
      <formula>"追加"</formula>
    </cfRule>
    <cfRule type="cellIs" dxfId="1585" priority="728" stopIfTrue="1" operator="equal">
      <formula>"振替"</formula>
    </cfRule>
  </conditionalFormatting>
  <conditionalFormatting sqref="L50">
    <cfRule type="cellIs" dxfId="1584" priority="723" stopIfTrue="1" operator="equal">
      <formula>"休講"</formula>
    </cfRule>
    <cfRule type="cellIs" dxfId="1583" priority="724" stopIfTrue="1" operator="equal">
      <formula>"追加"</formula>
    </cfRule>
    <cfRule type="cellIs" dxfId="1582" priority="725" stopIfTrue="1" operator="equal">
      <formula>"振替"</formula>
    </cfRule>
  </conditionalFormatting>
  <conditionalFormatting sqref="AK58">
    <cfRule type="cellIs" dxfId="1581" priority="722" stopIfTrue="1" operator="equal">
      <formula>"未定"</formula>
    </cfRule>
  </conditionalFormatting>
  <conditionalFormatting sqref="AF58:AG58">
    <cfRule type="cellIs" dxfId="1580" priority="718" stopIfTrue="1" operator="equal">
      <formula>"未定"</formula>
    </cfRule>
  </conditionalFormatting>
  <conditionalFormatting sqref="AJ58">
    <cfRule type="cellIs" dxfId="1579" priority="719" stopIfTrue="1" operator="equal">
      <formula>"休講"</formula>
    </cfRule>
    <cfRule type="cellIs" dxfId="1578" priority="720" stopIfTrue="1" operator="equal">
      <formula>"追加"</formula>
    </cfRule>
    <cfRule type="cellIs" dxfId="1577" priority="721" stopIfTrue="1" operator="equal">
      <formula>"振替"</formula>
    </cfRule>
  </conditionalFormatting>
  <conditionalFormatting sqref="N60:O60">
    <cfRule type="cellIs" dxfId="1576" priority="703" stopIfTrue="1" operator="equal">
      <formula>"未定"</formula>
    </cfRule>
  </conditionalFormatting>
  <conditionalFormatting sqref="AK59">
    <cfRule type="cellIs" dxfId="1575" priority="717" stopIfTrue="1" operator="equal">
      <formula>"未定"</formula>
    </cfRule>
  </conditionalFormatting>
  <conditionalFormatting sqref="AF59:AG59">
    <cfRule type="cellIs" dxfId="1574" priority="713" stopIfTrue="1" operator="equal">
      <formula>"未定"</formula>
    </cfRule>
  </conditionalFormatting>
  <conditionalFormatting sqref="AJ59">
    <cfRule type="cellIs" dxfId="1573" priority="714" stopIfTrue="1" operator="equal">
      <formula>"休講"</formula>
    </cfRule>
    <cfRule type="cellIs" dxfId="1572" priority="715" stopIfTrue="1" operator="equal">
      <formula>"追加"</formula>
    </cfRule>
    <cfRule type="cellIs" dxfId="1571" priority="716" stopIfTrue="1" operator="equal">
      <formula>"振替"</formula>
    </cfRule>
  </conditionalFormatting>
  <conditionalFormatting sqref="AK60">
    <cfRule type="cellIs" dxfId="1570" priority="712" stopIfTrue="1" operator="equal">
      <formula>"未定"</formula>
    </cfRule>
  </conditionalFormatting>
  <conditionalFormatting sqref="AJ60">
    <cfRule type="cellIs" dxfId="1569" priority="709" stopIfTrue="1" operator="equal">
      <formula>"休講"</formula>
    </cfRule>
    <cfRule type="cellIs" dxfId="1568" priority="710" stopIfTrue="1" operator="equal">
      <formula>"追加"</formula>
    </cfRule>
    <cfRule type="cellIs" dxfId="1567" priority="711" stopIfTrue="1" operator="equal">
      <formula>"振替"</formula>
    </cfRule>
  </conditionalFormatting>
  <conditionalFormatting sqref="S60">
    <cfRule type="cellIs" dxfId="1566" priority="707" stopIfTrue="1" operator="equal">
      <formula>"未定"</formula>
    </cfRule>
  </conditionalFormatting>
  <conditionalFormatting sqref="R60">
    <cfRule type="cellIs" dxfId="1565" priority="704" stopIfTrue="1" operator="equal">
      <formula>"休講"</formula>
    </cfRule>
    <cfRule type="cellIs" dxfId="1564" priority="705" stopIfTrue="1" operator="equal">
      <formula>"追加"</formula>
    </cfRule>
    <cfRule type="cellIs" dxfId="1563" priority="706" stopIfTrue="1" operator="equal">
      <formula>"振替"</formula>
    </cfRule>
  </conditionalFormatting>
  <conditionalFormatting sqref="AE60 Y60">
    <cfRule type="cellIs" dxfId="1562" priority="702" stopIfTrue="1" operator="equal">
      <formula>"未定"</formula>
    </cfRule>
  </conditionalFormatting>
  <conditionalFormatting sqref="AD60 X60">
    <cfRule type="cellIs" dxfId="1561" priority="699" stopIfTrue="1" operator="equal">
      <formula>"休講"</formula>
    </cfRule>
    <cfRule type="cellIs" dxfId="1560" priority="700" stopIfTrue="1" operator="equal">
      <formula>"追加"</formula>
    </cfRule>
    <cfRule type="cellIs" dxfId="1559" priority="701" stopIfTrue="1" operator="equal">
      <formula>"振替"</formula>
    </cfRule>
  </conditionalFormatting>
  <conditionalFormatting sqref="AK61">
    <cfRule type="cellIs" dxfId="1558" priority="698" stopIfTrue="1" operator="equal">
      <formula>"未定"</formula>
    </cfRule>
  </conditionalFormatting>
  <conditionalFormatting sqref="AF61:AG61">
    <cfRule type="cellIs" dxfId="1557" priority="694" stopIfTrue="1" operator="equal">
      <formula>"未定"</formula>
    </cfRule>
  </conditionalFormatting>
  <conditionalFormatting sqref="AJ61">
    <cfRule type="cellIs" dxfId="1556" priority="695" stopIfTrue="1" operator="equal">
      <formula>"休講"</formula>
    </cfRule>
    <cfRule type="cellIs" dxfId="1555" priority="696" stopIfTrue="1" operator="equal">
      <formula>"追加"</formula>
    </cfRule>
    <cfRule type="cellIs" dxfId="1554" priority="697" stopIfTrue="1" operator="equal">
      <formula>"振替"</formula>
    </cfRule>
  </conditionalFormatting>
  <conditionalFormatting sqref="S61">
    <cfRule type="cellIs" dxfId="1553" priority="693" stopIfTrue="1" operator="equal">
      <formula>"未定"</formula>
    </cfRule>
  </conditionalFormatting>
  <conditionalFormatting sqref="R61">
    <cfRule type="cellIs" dxfId="1552" priority="690" stopIfTrue="1" operator="equal">
      <formula>"休講"</formula>
    </cfRule>
    <cfRule type="cellIs" dxfId="1551" priority="691" stopIfTrue="1" operator="equal">
      <formula>"追加"</formula>
    </cfRule>
    <cfRule type="cellIs" dxfId="1550" priority="692" stopIfTrue="1" operator="equal">
      <formula>"振替"</formula>
    </cfRule>
  </conditionalFormatting>
  <conditionalFormatting sqref="N61:O61">
    <cfRule type="cellIs" dxfId="1549" priority="689" stopIfTrue="1" operator="equal">
      <formula>"未定"</formula>
    </cfRule>
  </conditionalFormatting>
  <conditionalFormatting sqref="T61:U61">
    <cfRule type="cellIs" dxfId="1548" priority="684" stopIfTrue="1" operator="equal">
      <formula>"未定"</formula>
    </cfRule>
  </conditionalFormatting>
  <conditionalFormatting sqref="AK62">
    <cfRule type="cellIs" dxfId="1547" priority="683" stopIfTrue="1" operator="equal">
      <formula>"未定"</formula>
    </cfRule>
  </conditionalFormatting>
  <conditionalFormatting sqref="AE61 Y61">
    <cfRule type="cellIs" dxfId="1546" priority="688" stopIfTrue="1" operator="equal">
      <formula>"未定"</formula>
    </cfRule>
  </conditionalFormatting>
  <conditionalFormatting sqref="AD61 X61">
    <cfRule type="cellIs" dxfId="1545" priority="685" stopIfTrue="1" operator="equal">
      <formula>"休講"</formula>
    </cfRule>
    <cfRule type="cellIs" dxfId="1544" priority="686" stopIfTrue="1" operator="equal">
      <formula>"追加"</formula>
    </cfRule>
    <cfRule type="cellIs" dxfId="1543" priority="687" stopIfTrue="1" operator="equal">
      <formula>"振替"</formula>
    </cfRule>
  </conditionalFormatting>
  <conditionalFormatting sqref="AF62:AG62">
    <cfRule type="cellIs" dxfId="1542" priority="679" stopIfTrue="1" operator="equal">
      <formula>"未定"</formula>
    </cfRule>
  </conditionalFormatting>
  <conditionalFormatting sqref="AJ62">
    <cfRule type="cellIs" dxfId="1541" priority="680" stopIfTrue="1" operator="equal">
      <formula>"休講"</formula>
    </cfRule>
    <cfRule type="cellIs" dxfId="1540" priority="681" stopIfTrue="1" operator="equal">
      <formula>"追加"</formula>
    </cfRule>
    <cfRule type="cellIs" dxfId="1539" priority="682" stopIfTrue="1" operator="equal">
      <formula>"振替"</formula>
    </cfRule>
  </conditionalFormatting>
  <conditionalFormatting sqref="T62:U62">
    <cfRule type="cellIs" dxfId="1538" priority="674" stopIfTrue="1" operator="equal">
      <formula>"未定"</formula>
    </cfRule>
  </conditionalFormatting>
  <conditionalFormatting sqref="Z62:AA62">
    <cfRule type="cellIs" dxfId="1537" priority="673" stopIfTrue="1" operator="equal">
      <formula>"未定"</formula>
    </cfRule>
  </conditionalFormatting>
  <conditionalFormatting sqref="AE62 Y62">
    <cfRule type="cellIs" dxfId="1536" priority="678" stopIfTrue="1" operator="equal">
      <formula>"未定"</formula>
    </cfRule>
  </conditionalFormatting>
  <conditionalFormatting sqref="AD62 X62">
    <cfRule type="cellIs" dxfId="1535" priority="675" stopIfTrue="1" operator="equal">
      <formula>"休講"</formula>
    </cfRule>
    <cfRule type="cellIs" dxfId="1534" priority="676" stopIfTrue="1" operator="equal">
      <formula>"追加"</formula>
    </cfRule>
    <cfRule type="cellIs" dxfId="1533" priority="677" stopIfTrue="1" operator="equal">
      <formula>"振替"</formula>
    </cfRule>
  </conditionalFormatting>
  <conditionalFormatting sqref="X56">
    <cfRule type="cellIs" dxfId="1532" priority="652" stopIfTrue="1" operator="equal">
      <formula>"休講"</formula>
    </cfRule>
    <cfRule type="cellIs" dxfId="1531" priority="653" stopIfTrue="1" operator="equal">
      <formula>"追加"</formula>
    </cfRule>
    <cfRule type="cellIs" dxfId="1530" priority="654" stopIfTrue="1" operator="equal">
      <formula>"振替"</formula>
    </cfRule>
  </conditionalFormatting>
  <conditionalFormatting sqref="AE57">
    <cfRule type="cellIs" dxfId="1529" priority="664" stopIfTrue="1" operator="equal">
      <formula>"未定"</formula>
    </cfRule>
  </conditionalFormatting>
  <conditionalFormatting sqref="AD57">
    <cfRule type="cellIs" dxfId="1528" priority="661" stopIfTrue="1" operator="equal">
      <formula>"休講"</formula>
    </cfRule>
    <cfRule type="cellIs" dxfId="1527" priority="662" stopIfTrue="1" operator="equal">
      <formula>"追加"</formula>
    </cfRule>
    <cfRule type="cellIs" dxfId="1526" priority="663" stopIfTrue="1" operator="equal">
      <formula>"振替"</formula>
    </cfRule>
  </conditionalFormatting>
  <conditionalFormatting sqref="AD56">
    <cfRule type="cellIs" dxfId="1525" priority="656" stopIfTrue="1" operator="equal">
      <formula>"未定"</formula>
    </cfRule>
  </conditionalFormatting>
  <conditionalFormatting sqref="Y56">
    <cfRule type="cellIs" dxfId="1524" priority="655" stopIfTrue="1" operator="equal">
      <formula>"未定"</formula>
    </cfRule>
  </conditionalFormatting>
  <conditionalFormatting sqref="T56:U56">
    <cfRule type="cellIs" dxfId="1523" priority="650" stopIfTrue="1" operator="equal">
      <formula>"未定"</formula>
    </cfRule>
  </conditionalFormatting>
  <conditionalFormatting sqref="AE55">
    <cfRule type="cellIs" dxfId="1522" priority="669" stopIfTrue="1" operator="equal">
      <formula>"未定"</formula>
    </cfRule>
  </conditionalFormatting>
  <conditionalFormatting sqref="AD55">
    <cfRule type="cellIs" dxfId="1521" priority="670" stopIfTrue="1" operator="equal">
      <formula>"休講"</formula>
    </cfRule>
    <cfRule type="cellIs" dxfId="1520" priority="671" stopIfTrue="1" operator="equal">
      <formula>"追加"</formula>
    </cfRule>
    <cfRule type="cellIs" dxfId="1519" priority="672" stopIfTrue="1" operator="equal">
      <formula>"振替"</formula>
    </cfRule>
  </conditionalFormatting>
  <conditionalFormatting sqref="X55">
    <cfRule type="cellIs" dxfId="1518" priority="665" stopIfTrue="1" operator="equal">
      <formula>"休講"</formula>
    </cfRule>
    <cfRule type="cellIs" dxfId="1517" priority="666" stopIfTrue="1" operator="equal">
      <formula>"追加"</formula>
    </cfRule>
    <cfRule type="cellIs" dxfId="1516" priority="667" stopIfTrue="1" operator="equal">
      <formula>"振替"</formula>
    </cfRule>
  </conditionalFormatting>
  <conditionalFormatting sqref="Y55">
    <cfRule type="cellIs" dxfId="1515" priority="668" stopIfTrue="1" operator="equal">
      <formula>"未定"</formula>
    </cfRule>
  </conditionalFormatting>
  <conditionalFormatting sqref="X57">
    <cfRule type="cellIs" dxfId="1514" priority="658" stopIfTrue="1" operator="equal">
      <formula>"休講"</formula>
    </cfRule>
    <cfRule type="cellIs" dxfId="1513" priority="659" stopIfTrue="1" operator="equal">
      <formula>"追加"</formula>
    </cfRule>
    <cfRule type="cellIs" dxfId="1512" priority="660" stopIfTrue="1" operator="equal">
      <formula>"振替"</formula>
    </cfRule>
  </conditionalFormatting>
  <conditionalFormatting sqref="Y57">
    <cfRule type="cellIs" dxfId="1511" priority="657" stopIfTrue="1" operator="equal">
      <formula>"未定"</formula>
    </cfRule>
  </conditionalFormatting>
  <conditionalFormatting sqref="AE58">
    <cfRule type="cellIs" dxfId="1510" priority="646" stopIfTrue="1" operator="equal">
      <formula>"未定"</formula>
    </cfRule>
  </conditionalFormatting>
  <conditionalFormatting sqref="M58">
    <cfRule type="cellIs" dxfId="1509" priority="645" stopIfTrue="1" operator="equal">
      <formula>"未定"</formula>
    </cfRule>
  </conditionalFormatting>
  <conditionalFormatting sqref="I58">
    <cfRule type="cellIs" dxfId="1508" priority="641" stopIfTrue="1" operator="equal">
      <formula>"未定"</formula>
    </cfRule>
  </conditionalFormatting>
  <conditionalFormatting sqref="AD58">
    <cfRule type="cellIs" dxfId="1507" priority="647" stopIfTrue="1" operator="equal">
      <formula>"休講"</formula>
    </cfRule>
    <cfRule type="cellIs" dxfId="1506" priority="648" stopIfTrue="1" operator="equal">
      <formula>"追加"</formula>
    </cfRule>
    <cfRule type="cellIs" dxfId="1505" priority="649" stopIfTrue="1" operator="equal">
      <formula>"振替"</formula>
    </cfRule>
  </conditionalFormatting>
  <conditionalFormatting sqref="L58">
    <cfRule type="cellIs" dxfId="1504" priority="642" stopIfTrue="1" operator="equal">
      <formula>"休講"</formula>
    </cfRule>
    <cfRule type="cellIs" dxfId="1503" priority="643" stopIfTrue="1" operator="equal">
      <formula>"追加"</formula>
    </cfRule>
    <cfRule type="cellIs" dxfId="1502" priority="644" stopIfTrue="1" operator="equal">
      <formula>"振替"</formula>
    </cfRule>
  </conditionalFormatting>
  <conditionalFormatting sqref="X58">
    <cfRule type="cellIs" dxfId="1501" priority="637" stopIfTrue="1" operator="equal">
      <formula>"休講"</formula>
    </cfRule>
    <cfRule type="cellIs" dxfId="1500" priority="638" stopIfTrue="1" operator="equal">
      <formula>"追加"</formula>
    </cfRule>
    <cfRule type="cellIs" dxfId="1499" priority="639" stopIfTrue="1" operator="equal">
      <formula>"振替"</formula>
    </cfRule>
  </conditionalFormatting>
  <conditionalFormatting sqref="Y58">
    <cfRule type="cellIs" dxfId="1498" priority="640" stopIfTrue="1" operator="equal">
      <formula>"未定"</formula>
    </cfRule>
  </conditionalFormatting>
  <conditionalFormatting sqref="Y58">
    <cfRule type="cellIs" dxfId="1497" priority="632" stopIfTrue="1" operator="equal">
      <formula>"未定"</formula>
    </cfRule>
  </conditionalFormatting>
  <conditionalFormatting sqref="AE58">
    <cfRule type="cellIs" dxfId="1496" priority="636" stopIfTrue="1" operator="equal">
      <formula>"未定"</formula>
    </cfRule>
  </conditionalFormatting>
  <conditionalFormatting sqref="AD58">
    <cfRule type="cellIs" dxfId="1495" priority="633" stopIfTrue="1" operator="equal">
      <formula>"休講"</formula>
    </cfRule>
    <cfRule type="cellIs" dxfId="1494" priority="634" stopIfTrue="1" operator="equal">
      <formula>"追加"</formula>
    </cfRule>
    <cfRule type="cellIs" dxfId="1493" priority="635" stopIfTrue="1" operator="equal">
      <formula>"振替"</formula>
    </cfRule>
  </conditionalFormatting>
  <conditionalFormatting sqref="X58">
    <cfRule type="cellIs" dxfId="1492" priority="629" stopIfTrue="1" operator="equal">
      <formula>"休講"</formula>
    </cfRule>
    <cfRule type="cellIs" dxfId="1491" priority="630" stopIfTrue="1" operator="equal">
      <formula>"追加"</formula>
    </cfRule>
    <cfRule type="cellIs" dxfId="1490" priority="631" stopIfTrue="1" operator="equal">
      <formula>"振替"</formula>
    </cfRule>
  </conditionalFormatting>
  <conditionalFormatting sqref="AJ70">
    <cfRule type="cellIs" dxfId="1489" priority="611" stopIfTrue="1" operator="equal">
      <formula>"休講"</formula>
    </cfRule>
    <cfRule type="cellIs" dxfId="1488" priority="612" stopIfTrue="1" operator="equal">
      <formula>"追加"</formula>
    </cfRule>
    <cfRule type="cellIs" dxfId="1487" priority="613" stopIfTrue="1" operator="equal">
      <formula>"振替"</formula>
    </cfRule>
  </conditionalFormatting>
  <conditionalFormatting sqref="AK70">
    <cfRule type="cellIs" dxfId="1486" priority="614" stopIfTrue="1" operator="equal">
      <formula>"未定"</formula>
    </cfRule>
  </conditionalFormatting>
  <conditionalFormatting sqref="R68">
    <cfRule type="cellIs" dxfId="1485" priority="595" stopIfTrue="1" operator="equal">
      <formula>"休講"</formula>
    </cfRule>
    <cfRule type="cellIs" dxfId="1484" priority="596" stopIfTrue="1" operator="equal">
      <formula>"追加"</formula>
    </cfRule>
    <cfRule type="cellIs" dxfId="1483" priority="597" stopIfTrue="1" operator="equal">
      <formula>"振替"</formula>
    </cfRule>
  </conditionalFormatting>
  <conditionalFormatting sqref="S68">
    <cfRule type="cellIs" dxfId="1482" priority="598" stopIfTrue="1" operator="equal">
      <formula>"未定"</formula>
    </cfRule>
  </conditionalFormatting>
  <conditionalFormatting sqref="AJ68">
    <cfRule type="cellIs" dxfId="1481" priority="591" stopIfTrue="1" operator="equal">
      <formula>"休講"</formula>
    </cfRule>
    <cfRule type="cellIs" dxfId="1480" priority="592" stopIfTrue="1" operator="equal">
      <formula>"追加"</formula>
    </cfRule>
    <cfRule type="cellIs" dxfId="1479" priority="593" stopIfTrue="1" operator="equal">
      <formula>"振替"</formula>
    </cfRule>
  </conditionalFormatting>
  <conditionalFormatting sqref="AK68">
    <cfRule type="cellIs" dxfId="1478" priority="594" stopIfTrue="1" operator="equal">
      <formula>"未定"</formula>
    </cfRule>
  </conditionalFormatting>
  <conditionalFormatting sqref="AJ66:AJ67 R66:R67 AD66:AD67 X66:X67 AD71:AD72 R69 AJ71:AJ73 X72:X73 R72:R73">
    <cfRule type="cellIs" dxfId="1477" priority="615" stopIfTrue="1" operator="equal">
      <formula>"休講"</formula>
    </cfRule>
    <cfRule type="cellIs" dxfId="1476" priority="616" stopIfTrue="1" operator="equal">
      <formula>"追加"</formula>
    </cfRule>
    <cfRule type="cellIs" dxfId="1475" priority="617" stopIfTrue="1" operator="equal">
      <formula>"振替"</formula>
    </cfRule>
  </conditionalFormatting>
  <conditionalFormatting sqref="AD70">
    <cfRule type="cellIs" dxfId="1474" priority="608" stopIfTrue="1" operator="equal">
      <formula>"休講"</formula>
    </cfRule>
    <cfRule type="cellIs" dxfId="1473" priority="609" stopIfTrue="1" operator="equal">
      <formula>"追加"</formula>
    </cfRule>
    <cfRule type="cellIs" dxfId="1472" priority="610" stopIfTrue="1" operator="equal">
      <formula>"振替"</formula>
    </cfRule>
  </conditionalFormatting>
  <conditionalFormatting sqref="AE70">
    <cfRule type="cellIs" dxfId="1471" priority="607" stopIfTrue="1" operator="equal">
      <formula>"未定"</formula>
    </cfRule>
  </conditionalFormatting>
  <conditionalFormatting sqref="Z70:AA70">
    <cfRule type="cellIs" dxfId="1470" priority="589" stopIfTrue="1" operator="equal">
      <formula>"未定"</formula>
    </cfRule>
  </conditionalFormatting>
  <conditionalFormatting sqref="AF66:AG67 AF71:AG73">
    <cfRule type="cellIs" dxfId="1469" priority="588" stopIfTrue="1" operator="equal">
      <formula>"未定"</formula>
    </cfRule>
  </conditionalFormatting>
  <conditionalFormatting sqref="AF70:AG70">
    <cfRule type="cellIs" dxfId="1468" priority="587" stopIfTrue="1" operator="equal">
      <formula>"未定"</formula>
    </cfRule>
  </conditionalFormatting>
  <conditionalFormatting sqref="AF69:AG69">
    <cfRule type="cellIs" dxfId="1467" priority="581" stopIfTrue="1" operator="equal">
      <formula>"未定"</formula>
    </cfRule>
  </conditionalFormatting>
  <conditionalFormatting sqref="S71">
    <cfRule type="cellIs" dxfId="1466" priority="580" stopIfTrue="1" operator="equal">
      <formula>"未定"</formula>
    </cfRule>
  </conditionalFormatting>
  <conditionalFormatting sqref="AJ69">
    <cfRule type="cellIs" dxfId="1465" priority="582" stopIfTrue="1" operator="equal">
      <formula>"休講"</formula>
    </cfRule>
    <cfRule type="cellIs" dxfId="1464" priority="583" stopIfTrue="1" operator="equal">
      <formula>"追加"</formula>
    </cfRule>
    <cfRule type="cellIs" dxfId="1463" priority="584" stopIfTrue="1" operator="equal">
      <formula>"振替"</formula>
    </cfRule>
  </conditionalFormatting>
  <conditionalFormatting sqref="X71">
    <cfRule type="cellIs" dxfId="1462" priority="570" stopIfTrue="1" operator="equal">
      <formula>"休講"</formula>
    </cfRule>
    <cfRule type="cellIs" dxfId="1461" priority="571" stopIfTrue="1" operator="equal">
      <formula>"追加"</formula>
    </cfRule>
    <cfRule type="cellIs" dxfId="1460" priority="572" stopIfTrue="1" operator="equal">
      <formula>"振替"</formula>
    </cfRule>
  </conditionalFormatting>
  <conditionalFormatting sqref="R71">
    <cfRule type="cellIs" dxfId="1459" priority="577" stopIfTrue="1" operator="equal">
      <formula>"休講"</formula>
    </cfRule>
    <cfRule type="cellIs" dxfId="1458" priority="578" stopIfTrue="1" operator="equal">
      <formula>"追加"</formula>
    </cfRule>
    <cfRule type="cellIs" dxfId="1457" priority="579" stopIfTrue="1" operator="equal">
      <formula>"振替"</formula>
    </cfRule>
  </conditionalFormatting>
  <conditionalFormatting sqref="S71">
    <cfRule type="cellIs" dxfId="1456" priority="576" stopIfTrue="1" operator="equal">
      <formula>"未定"</formula>
    </cfRule>
  </conditionalFormatting>
  <conditionalFormatting sqref="R71">
    <cfRule type="cellIs" dxfId="1455" priority="573" stopIfTrue="1" operator="equal">
      <formula>"休講"</formula>
    </cfRule>
    <cfRule type="cellIs" dxfId="1454" priority="574" stopIfTrue="1" operator="equal">
      <formula>"追加"</formula>
    </cfRule>
    <cfRule type="cellIs" dxfId="1453" priority="575" stopIfTrue="1" operator="equal">
      <formula>"振替"</formula>
    </cfRule>
  </conditionalFormatting>
  <conditionalFormatting sqref="Y71">
    <cfRule type="cellIs" dxfId="1452" priority="569" stopIfTrue="1" operator="equal">
      <formula>"未定"</formula>
    </cfRule>
  </conditionalFormatting>
  <conditionalFormatting sqref="AE68">
    <cfRule type="cellIs" dxfId="1451" priority="564" stopIfTrue="1" operator="equal">
      <formula>"未定"</formula>
    </cfRule>
  </conditionalFormatting>
  <conditionalFormatting sqref="M70:M73">
    <cfRule type="cellIs" dxfId="1450" priority="532" stopIfTrue="1" operator="equal">
      <formula>"未定"</formula>
    </cfRule>
  </conditionalFormatting>
  <conditionalFormatting sqref="L70:L73">
    <cfRule type="cellIs" dxfId="1449" priority="529" stopIfTrue="1" operator="equal">
      <formula>"休講"</formula>
    </cfRule>
    <cfRule type="cellIs" dxfId="1448" priority="530" stopIfTrue="1" operator="equal">
      <formula>"追加"</formula>
    </cfRule>
    <cfRule type="cellIs" dxfId="1447" priority="531" stopIfTrue="1" operator="equal">
      <formula>"振替"</formula>
    </cfRule>
  </conditionalFormatting>
  <conditionalFormatting sqref="L70">
    <cfRule type="cellIs" dxfId="1446" priority="526" stopIfTrue="1" operator="equal">
      <formula>"休講"</formula>
    </cfRule>
    <cfRule type="cellIs" dxfId="1445" priority="527" stopIfTrue="1" operator="equal">
      <formula>"追加"</formula>
    </cfRule>
    <cfRule type="cellIs" dxfId="1444" priority="528" stopIfTrue="1" operator="equal">
      <formula>"振替"</formula>
    </cfRule>
  </conditionalFormatting>
  <conditionalFormatting sqref="I69">
    <cfRule type="cellIs" dxfId="1443" priority="521" stopIfTrue="1" operator="equal">
      <formula>"未定"</formula>
    </cfRule>
  </conditionalFormatting>
  <conditionalFormatting sqref="L69">
    <cfRule type="cellIs" dxfId="1442" priority="522" stopIfTrue="1" operator="equal">
      <formula>"休講"</formula>
    </cfRule>
    <cfRule type="cellIs" dxfId="1441" priority="523" stopIfTrue="1" operator="equal">
      <formula>"追加"</formula>
    </cfRule>
    <cfRule type="cellIs" dxfId="1440" priority="524" stopIfTrue="1" operator="equal">
      <formula>"振替"</formula>
    </cfRule>
  </conditionalFormatting>
  <conditionalFormatting sqref="M69">
    <cfRule type="cellIs" dxfId="1439" priority="525" stopIfTrue="1" operator="equal">
      <formula>"未定"</formula>
    </cfRule>
  </conditionalFormatting>
  <conditionalFormatting sqref="R47">
    <cfRule type="cellIs" dxfId="1438" priority="515" stopIfTrue="1" operator="equal">
      <formula>"休講"</formula>
    </cfRule>
    <cfRule type="cellIs" dxfId="1437" priority="516" stopIfTrue="1" operator="equal">
      <formula>"追加"</formula>
    </cfRule>
    <cfRule type="cellIs" dxfId="1436" priority="517" stopIfTrue="1" operator="equal">
      <formula>"振替"</formula>
    </cfRule>
  </conditionalFormatting>
  <conditionalFormatting sqref="S47">
    <cfRule type="cellIs" dxfId="1435" priority="518" stopIfTrue="1" operator="equal">
      <formula>"未定"</formula>
    </cfRule>
  </conditionalFormatting>
  <conditionalFormatting sqref="AE69">
    <cfRule type="cellIs" dxfId="1434" priority="514" stopIfTrue="1" operator="equal">
      <formula>"未定"</formula>
    </cfRule>
  </conditionalFormatting>
  <conditionalFormatting sqref="Z69:AA69">
    <cfRule type="cellIs" dxfId="1433" priority="510" stopIfTrue="1" operator="equal">
      <formula>"未定"</formula>
    </cfRule>
  </conditionalFormatting>
  <conditionalFormatting sqref="AD69">
    <cfRule type="cellIs" dxfId="1432" priority="511" stopIfTrue="1" operator="equal">
      <formula>"休講"</formula>
    </cfRule>
    <cfRule type="cellIs" dxfId="1431" priority="512" stopIfTrue="1" operator="equal">
      <formula>"追加"</formula>
    </cfRule>
    <cfRule type="cellIs" dxfId="1430" priority="513" stopIfTrue="1" operator="equal">
      <formula>"振替"</formula>
    </cfRule>
  </conditionalFormatting>
  <conditionalFormatting sqref="X68">
    <cfRule type="cellIs" dxfId="1429" priority="506" stopIfTrue="1" operator="equal">
      <formula>"休講"</formula>
    </cfRule>
    <cfRule type="cellIs" dxfId="1428" priority="507" stopIfTrue="1" operator="equal">
      <formula>"追加"</formula>
    </cfRule>
    <cfRule type="cellIs" dxfId="1427" priority="508" stopIfTrue="1" operator="equal">
      <formula>"振替"</formula>
    </cfRule>
  </conditionalFormatting>
  <conditionalFormatting sqref="Y68">
    <cfRule type="cellIs" dxfId="1426" priority="509" stopIfTrue="1" operator="equal">
      <formula>"未定"</formula>
    </cfRule>
  </conditionalFormatting>
  <conditionalFormatting sqref="T68:U68">
    <cfRule type="cellIs" dxfId="1425" priority="505" stopIfTrue="1" operator="equal">
      <formula>"未定"</formula>
    </cfRule>
  </conditionalFormatting>
  <conditionalFormatting sqref="S37">
    <cfRule type="cellIs" dxfId="1424" priority="498" stopIfTrue="1" operator="equal">
      <formula>"未定"</formula>
    </cfRule>
  </conditionalFormatting>
  <conditionalFormatting sqref="R37">
    <cfRule type="cellIs" dxfId="1423" priority="495" stopIfTrue="1" operator="equal">
      <formula>"休講"</formula>
    </cfRule>
    <cfRule type="cellIs" dxfId="1422" priority="496" stopIfTrue="1" operator="equal">
      <formula>"追加"</formula>
    </cfRule>
    <cfRule type="cellIs" dxfId="1421" priority="497" stopIfTrue="1" operator="equal">
      <formula>"振替"</formula>
    </cfRule>
  </conditionalFormatting>
  <conditionalFormatting sqref="R37">
    <cfRule type="cellIs" dxfId="1420" priority="499" stopIfTrue="1" operator="equal">
      <formula>"休講"</formula>
    </cfRule>
    <cfRule type="cellIs" dxfId="1419" priority="500" stopIfTrue="1" operator="equal">
      <formula>"追加"</formula>
    </cfRule>
    <cfRule type="cellIs" dxfId="1418" priority="501" stopIfTrue="1" operator="equal">
      <formula>"振替"</formula>
    </cfRule>
  </conditionalFormatting>
  <conditionalFormatting sqref="S37">
    <cfRule type="cellIs" dxfId="1417" priority="502" stopIfTrue="1" operator="equal">
      <formula>"未定"</formula>
    </cfRule>
  </conditionalFormatting>
  <conditionalFormatting sqref="R37">
    <cfRule type="cellIs" dxfId="1416" priority="491" stopIfTrue="1" operator="equal">
      <formula>"休講"</formula>
    </cfRule>
    <cfRule type="cellIs" dxfId="1415" priority="492" stopIfTrue="1" operator="equal">
      <formula>"追加"</formula>
    </cfRule>
    <cfRule type="cellIs" dxfId="1414" priority="493" stopIfTrue="1" operator="equal">
      <formula>"振替"</formula>
    </cfRule>
  </conditionalFormatting>
  <conditionalFormatting sqref="S37">
    <cfRule type="cellIs" dxfId="1413" priority="494" stopIfTrue="1" operator="equal">
      <formula>"未定"</formula>
    </cfRule>
  </conditionalFormatting>
  <conditionalFormatting sqref="R37">
    <cfRule type="cellIs" dxfId="1412" priority="487" stopIfTrue="1" operator="equal">
      <formula>"休講"</formula>
    </cfRule>
    <cfRule type="cellIs" dxfId="1411" priority="488" stopIfTrue="1" operator="equal">
      <formula>"追加"</formula>
    </cfRule>
    <cfRule type="cellIs" dxfId="1410" priority="489" stopIfTrue="1" operator="equal">
      <formula>"振替"</formula>
    </cfRule>
  </conditionalFormatting>
  <conditionalFormatting sqref="S37">
    <cfRule type="cellIs" dxfId="1409" priority="490" stopIfTrue="1" operator="equal">
      <formula>"未定"</formula>
    </cfRule>
  </conditionalFormatting>
  <conditionalFormatting sqref="N37:O37">
    <cfRule type="cellIs" dxfId="1408" priority="486" stopIfTrue="1" operator="equal">
      <formula>"未定"</formula>
    </cfRule>
  </conditionalFormatting>
  <conditionalFormatting sqref="Z68:AA68">
    <cfRule type="cellIs" dxfId="1407" priority="485" stopIfTrue="1" operator="equal">
      <formula>"未定"</formula>
    </cfRule>
  </conditionalFormatting>
  <conditionalFormatting sqref="AE37">
    <cfRule type="cellIs" dxfId="1406" priority="482" stopIfTrue="1" operator="equal">
      <formula>"未定"</formula>
    </cfRule>
  </conditionalFormatting>
  <conditionalFormatting sqref="Z37:AA37">
    <cfRule type="cellIs" dxfId="1405" priority="478" stopIfTrue="1" operator="equal">
      <formula>"未定"</formula>
    </cfRule>
  </conditionalFormatting>
  <conditionalFormatting sqref="AD37">
    <cfRule type="cellIs" dxfId="1404" priority="479" stopIfTrue="1" operator="equal">
      <formula>"休講"</formula>
    </cfRule>
    <cfRule type="cellIs" dxfId="1403" priority="480" stopIfTrue="1" operator="equal">
      <formula>"追加"</formula>
    </cfRule>
    <cfRule type="cellIs" dxfId="1402" priority="481" stopIfTrue="1" operator="equal">
      <formula>"振替"</formula>
    </cfRule>
  </conditionalFormatting>
  <conditionalFormatting sqref="T69">
    <cfRule type="cellIs" dxfId="1401" priority="477" stopIfTrue="1" operator="equal">
      <formula>"未定"</formula>
    </cfRule>
  </conditionalFormatting>
  <conditionalFormatting sqref="Y69">
    <cfRule type="cellIs" dxfId="1400" priority="476" stopIfTrue="1" operator="equal">
      <formula>"未定"</formula>
    </cfRule>
  </conditionalFormatting>
  <conditionalFormatting sqref="X69">
    <cfRule type="cellIs" dxfId="1399" priority="473" stopIfTrue="1" operator="equal">
      <formula>"休講"</formula>
    </cfRule>
    <cfRule type="cellIs" dxfId="1398" priority="474" stopIfTrue="1" operator="equal">
      <formula>"追加"</formula>
    </cfRule>
    <cfRule type="cellIs" dxfId="1397" priority="475" stopIfTrue="1" operator="equal">
      <formula>"振替"</formula>
    </cfRule>
  </conditionalFormatting>
  <conditionalFormatting sqref="L49">
    <cfRule type="cellIs" dxfId="1396" priority="470" stopIfTrue="1" operator="equal">
      <formula>"休講"</formula>
    </cfRule>
    <cfRule type="cellIs" dxfId="1395" priority="471" stopIfTrue="1" operator="equal">
      <formula>"追加"</formula>
    </cfRule>
    <cfRule type="cellIs" dxfId="1394" priority="472" stopIfTrue="1" operator="equal">
      <formula>"振替"</formula>
    </cfRule>
  </conditionalFormatting>
  <conditionalFormatting sqref="U69">
    <cfRule type="cellIs" dxfId="1393" priority="469" stopIfTrue="1" operator="equal">
      <formula>"未定"</formula>
    </cfRule>
  </conditionalFormatting>
  <conditionalFormatting sqref="Z15:AA15">
    <cfRule type="cellIs" dxfId="1392" priority="468" stopIfTrue="1" operator="equal">
      <formula>"未定"</formula>
    </cfRule>
  </conditionalFormatting>
  <conditionalFormatting sqref="X15">
    <cfRule type="cellIs" dxfId="1391" priority="464" stopIfTrue="1" operator="equal">
      <formula>"休講"</formula>
    </cfRule>
    <cfRule type="cellIs" dxfId="1390" priority="465" stopIfTrue="1" operator="equal">
      <formula>"追加"</formula>
    </cfRule>
    <cfRule type="cellIs" dxfId="1389" priority="466" stopIfTrue="1" operator="equal">
      <formula>"振替"</formula>
    </cfRule>
  </conditionalFormatting>
  <conditionalFormatting sqref="Y15">
    <cfRule type="cellIs" dxfId="1388" priority="467" stopIfTrue="1" operator="equal">
      <formula>"未定"</formula>
    </cfRule>
  </conditionalFormatting>
  <conditionalFormatting sqref="T15:U15">
    <cfRule type="cellIs" dxfId="1387" priority="462" stopIfTrue="1" operator="equal">
      <formula>"未定"</formula>
    </cfRule>
  </conditionalFormatting>
  <conditionalFormatting sqref="T15:U15">
    <cfRule type="cellIs" dxfId="1386" priority="463" stopIfTrue="1" operator="equal">
      <formula>"未定"</formula>
    </cfRule>
  </conditionalFormatting>
  <conditionalFormatting sqref="R62">
    <cfRule type="cellIs" dxfId="1385" priority="457" stopIfTrue="1" operator="equal">
      <formula>"休講"</formula>
    </cfRule>
    <cfRule type="cellIs" dxfId="1384" priority="458" stopIfTrue="1" operator="equal">
      <formula>"追加"</formula>
    </cfRule>
    <cfRule type="cellIs" dxfId="1383" priority="459" stopIfTrue="1" operator="equal">
      <formula>"振替"</formula>
    </cfRule>
  </conditionalFormatting>
  <conditionalFormatting sqref="S62">
    <cfRule type="cellIs" dxfId="1382" priority="460" stopIfTrue="1" operator="equal">
      <formula>"未定"</formula>
    </cfRule>
  </conditionalFormatting>
  <conditionalFormatting sqref="N62:O62">
    <cfRule type="cellIs" dxfId="1381" priority="461" stopIfTrue="1" operator="equal">
      <formula>"未定"</formula>
    </cfRule>
  </conditionalFormatting>
  <conditionalFormatting sqref="Z61:AA61">
    <cfRule type="cellIs" dxfId="1380" priority="443" stopIfTrue="1" operator="equal">
      <formula>"未定"</formula>
    </cfRule>
  </conditionalFormatting>
  <conditionalFormatting sqref="AD50">
    <cfRule type="cellIs" dxfId="1379" priority="453" stopIfTrue="1" operator="equal">
      <formula>"休講"</formula>
    </cfRule>
    <cfRule type="cellIs" dxfId="1378" priority="454" stopIfTrue="1" operator="equal">
      <formula>"追加"</formula>
    </cfRule>
    <cfRule type="cellIs" dxfId="1377" priority="455" stopIfTrue="1" operator="equal">
      <formula>"振替"</formula>
    </cfRule>
  </conditionalFormatting>
  <conditionalFormatting sqref="AE50">
    <cfRule type="cellIs" dxfId="1376" priority="456" stopIfTrue="1" operator="equal">
      <formula>"未定"</formula>
    </cfRule>
  </conditionalFormatting>
  <conditionalFormatting sqref="AD50">
    <cfRule type="cellIs" dxfId="1375" priority="449" stopIfTrue="1" operator="equal">
      <formula>"休講"</formula>
    </cfRule>
    <cfRule type="cellIs" dxfId="1374" priority="450" stopIfTrue="1" operator="equal">
      <formula>"追加"</formula>
    </cfRule>
    <cfRule type="cellIs" dxfId="1373" priority="451" stopIfTrue="1" operator="equal">
      <formula>"振替"</formula>
    </cfRule>
  </conditionalFormatting>
  <conditionalFormatting sqref="AE50">
    <cfRule type="cellIs" dxfId="1372" priority="452" stopIfTrue="1" operator="equal">
      <formula>"未定"</formula>
    </cfRule>
  </conditionalFormatting>
  <conditionalFormatting sqref="Z50:AA50">
    <cfRule type="cellIs" dxfId="1371" priority="448" stopIfTrue="1" operator="equal">
      <formula>"未定"</formula>
    </cfRule>
  </conditionalFormatting>
  <conditionalFormatting sqref="Y50">
    <cfRule type="cellIs" dxfId="1370" priority="447" stopIfTrue="1" operator="equal">
      <formula>"未定"</formula>
    </cfRule>
  </conditionalFormatting>
  <conditionalFormatting sqref="X50">
    <cfRule type="cellIs" dxfId="1369" priority="444" stopIfTrue="1" operator="equal">
      <formula>"休講"</formula>
    </cfRule>
    <cfRule type="cellIs" dxfId="1368" priority="445" stopIfTrue="1" operator="equal">
      <formula>"追加"</formula>
    </cfRule>
    <cfRule type="cellIs" dxfId="1367" priority="446" stopIfTrue="1" operator="equal">
      <formula>"振替"</formula>
    </cfRule>
  </conditionalFormatting>
  <conditionalFormatting sqref="L16">
    <cfRule type="cellIs" dxfId="1366" priority="439" stopIfTrue="1" operator="equal">
      <formula>"休講"</formula>
    </cfRule>
    <cfRule type="cellIs" dxfId="1365" priority="440" stopIfTrue="1" operator="equal">
      <formula>"追加"</formula>
    </cfRule>
    <cfRule type="cellIs" dxfId="1364" priority="441" stopIfTrue="1" operator="equal">
      <formula>"振替"</formula>
    </cfRule>
  </conditionalFormatting>
  <conditionalFormatting sqref="M16">
    <cfRule type="cellIs" dxfId="1363" priority="442" stopIfTrue="1" operator="equal">
      <formula>"未定"</formula>
    </cfRule>
  </conditionalFormatting>
  <conditionalFormatting sqref="H16:I16">
    <cfRule type="cellIs" dxfId="1362" priority="438" stopIfTrue="1" operator="equal">
      <formula>"未定"</formula>
    </cfRule>
  </conditionalFormatting>
  <conditionalFormatting sqref="N17:O17">
    <cfRule type="cellIs" dxfId="1361" priority="437" stopIfTrue="1" operator="equal">
      <formula>"未定"</formula>
    </cfRule>
  </conditionalFormatting>
  <conditionalFormatting sqref="S17">
    <cfRule type="cellIs" dxfId="1360" priority="436" stopIfTrue="1" operator="equal">
      <formula>"未定"</formula>
    </cfRule>
  </conditionalFormatting>
  <conditionalFormatting sqref="R17">
    <cfRule type="cellIs" dxfId="1359" priority="433" stopIfTrue="1" operator="equal">
      <formula>"休講"</formula>
    </cfRule>
    <cfRule type="cellIs" dxfId="1358" priority="434" stopIfTrue="1" operator="equal">
      <formula>"追加"</formula>
    </cfRule>
    <cfRule type="cellIs" dxfId="1357" priority="435" stopIfTrue="1" operator="equal">
      <formula>"振替"</formula>
    </cfRule>
  </conditionalFormatting>
  <conditionalFormatting sqref="Y35">
    <cfRule type="cellIs" dxfId="1356" priority="432" stopIfTrue="1" operator="equal">
      <formula>"未定"</formula>
    </cfRule>
  </conditionalFormatting>
  <conditionalFormatting sqref="X35">
    <cfRule type="cellIs" dxfId="1355" priority="429" stopIfTrue="1" operator="equal">
      <formula>"休講"</formula>
    </cfRule>
    <cfRule type="cellIs" dxfId="1354" priority="430" stopIfTrue="1" operator="equal">
      <formula>"追加"</formula>
    </cfRule>
    <cfRule type="cellIs" dxfId="1353" priority="431" stopIfTrue="1" operator="equal">
      <formula>"振替"</formula>
    </cfRule>
  </conditionalFormatting>
  <conditionalFormatting sqref="Z17:AA18">
    <cfRule type="cellIs" dxfId="1352" priority="428" stopIfTrue="1" operator="equal">
      <formula>"未定"</formula>
    </cfRule>
  </conditionalFormatting>
  <conditionalFormatting sqref="X18">
    <cfRule type="cellIs" dxfId="1351" priority="425" stopIfTrue="1" operator="equal">
      <formula>"休講"</formula>
    </cfRule>
    <cfRule type="cellIs" dxfId="1350" priority="426" stopIfTrue="1" operator="equal">
      <formula>"追加"</formula>
    </cfRule>
    <cfRule type="cellIs" dxfId="1349" priority="427" stopIfTrue="1" operator="equal">
      <formula>"振替"</formula>
    </cfRule>
  </conditionalFormatting>
  <conditionalFormatting sqref="Y18">
    <cfRule type="cellIs" dxfId="1348" priority="424" stopIfTrue="1" operator="equal">
      <formula>"未定"</formula>
    </cfRule>
  </conditionalFormatting>
  <conditionalFormatting sqref="T17:U18">
    <cfRule type="cellIs" dxfId="1347" priority="422" stopIfTrue="1" operator="equal">
      <formula>"未定"</formula>
    </cfRule>
  </conditionalFormatting>
  <conditionalFormatting sqref="T17:U18">
    <cfRule type="cellIs" dxfId="1346" priority="423" stopIfTrue="1" operator="equal">
      <formula>"未定"</formula>
    </cfRule>
  </conditionalFormatting>
  <conditionalFormatting sqref="R30">
    <cfRule type="cellIs" dxfId="1345" priority="418" stopIfTrue="1" operator="equal">
      <formula>"休講"</formula>
    </cfRule>
    <cfRule type="cellIs" dxfId="1344" priority="419" stopIfTrue="1" operator="equal">
      <formula>"追加"</formula>
    </cfRule>
    <cfRule type="cellIs" dxfId="1343" priority="420" stopIfTrue="1" operator="equal">
      <formula>"振替"</formula>
    </cfRule>
  </conditionalFormatting>
  <conditionalFormatting sqref="S30">
    <cfRule type="cellIs" dxfId="1342" priority="421" stopIfTrue="1" operator="equal">
      <formula>"未定"</formula>
    </cfRule>
  </conditionalFormatting>
  <conditionalFormatting sqref="N30:O30">
    <cfRule type="cellIs" dxfId="1341" priority="416" stopIfTrue="1" operator="equal">
      <formula>"未定"</formula>
    </cfRule>
  </conditionalFormatting>
  <conditionalFormatting sqref="N30:O30">
    <cfRule type="cellIs" dxfId="1340" priority="417" stopIfTrue="1" operator="equal">
      <formula>"未定"</formula>
    </cfRule>
  </conditionalFormatting>
  <conditionalFormatting sqref="T30:U30">
    <cfRule type="cellIs" dxfId="1339" priority="414" stopIfTrue="1" operator="equal">
      <formula>"未定"</formula>
    </cfRule>
  </conditionalFormatting>
  <conditionalFormatting sqref="T30:U30">
    <cfRule type="cellIs" dxfId="1338" priority="415" stopIfTrue="1" operator="equal">
      <formula>"未定"</formula>
    </cfRule>
  </conditionalFormatting>
  <conditionalFormatting sqref="T25:U26">
    <cfRule type="cellIs" dxfId="1337" priority="412" stopIfTrue="1" operator="equal">
      <formula>"未定"</formula>
    </cfRule>
  </conditionalFormatting>
  <conditionalFormatting sqref="T25:U26">
    <cfRule type="cellIs" dxfId="1336" priority="413" stopIfTrue="1" operator="equal">
      <formula>"未定"</formula>
    </cfRule>
  </conditionalFormatting>
  <conditionalFormatting sqref="N25:O26">
    <cfRule type="cellIs" dxfId="1335" priority="410" stopIfTrue="1" operator="equal">
      <formula>"未定"</formula>
    </cfRule>
  </conditionalFormatting>
  <conditionalFormatting sqref="N25:O26">
    <cfRule type="cellIs" dxfId="1334" priority="411" stopIfTrue="1" operator="equal">
      <formula>"未定"</formula>
    </cfRule>
  </conditionalFormatting>
  <conditionalFormatting sqref="Z25:AA25">
    <cfRule type="cellIs" dxfId="1333" priority="409" stopIfTrue="1" operator="equal">
      <formula>"未定"</formula>
    </cfRule>
  </conditionalFormatting>
  <conditionalFormatting sqref="Z25:AA25">
    <cfRule type="cellIs" dxfId="1332" priority="408" stopIfTrue="1" operator="equal">
      <formula>"未定"</formula>
    </cfRule>
  </conditionalFormatting>
  <conditionalFormatting sqref="Z25:AA25">
    <cfRule type="cellIs" dxfId="1331" priority="405" stopIfTrue="1" operator="equal">
      <formula>"未定"</formula>
    </cfRule>
  </conditionalFormatting>
  <conditionalFormatting sqref="Z25:AA25">
    <cfRule type="cellIs" dxfId="1330" priority="407" stopIfTrue="1" operator="equal">
      <formula>"未定"</formula>
    </cfRule>
  </conditionalFormatting>
  <conditionalFormatting sqref="Z25:AA25">
    <cfRule type="cellIs" dxfId="1329" priority="406" stopIfTrue="1" operator="equal">
      <formula>"未定"</formula>
    </cfRule>
  </conditionalFormatting>
  <conditionalFormatting sqref="R26">
    <cfRule type="cellIs" dxfId="1328" priority="402" stopIfTrue="1" operator="equal">
      <formula>"休講"</formula>
    </cfRule>
    <cfRule type="cellIs" dxfId="1327" priority="403" stopIfTrue="1" operator="equal">
      <formula>"追加"</formula>
    </cfRule>
    <cfRule type="cellIs" dxfId="1326" priority="404" stopIfTrue="1" operator="equal">
      <formula>"振替"</formula>
    </cfRule>
  </conditionalFormatting>
  <conditionalFormatting sqref="R29">
    <cfRule type="cellIs" dxfId="1325" priority="398" stopIfTrue="1" operator="equal">
      <formula>"休講"</formula>
    </cfRule>
    <cfRule type="cellIs" dxfId="1324" priority="399" stopIfTrue="1" operator="equal">
      <formula>"追加"</formula>
    </cfRule>
    <cfRule type="cellIs" dxfId="1323" priority="400" stopIfTrue="1" operator="equal">
      <formula>"振替"</formula>
    </cfRule>
  </conditionalFormatting>
  <conditionalFormatting sqref="S29">
    <cfRule type="cellIs" dxfId="1322" priority="401" stopIfTrue="1" operator="equal">
      <formula>"未定"</formula>
    </cfRule>
  </conditionalFormatting>
  <conditionalFormatting sqref="N29:O29">
    <cfRule type="cellIs" dxfId="1321" priority="396" stopIfTrue="1" operator="equal">
      <formula>"未定"</formula>
    </cfRule>
  </conditionalFormatting>
  <conditionalFormatting sqref="N29:O29">
    <cfRule type="cellIs" dxfId="1320" priority="397" stopIfTrue="1" operator="equal">
      <formula>"未定"</formula>
    </cfRule>
  </conditionalFormatting>
  <conditionalFormatting sqref="Q27">
    <cfRule type="cellIs" dxfId="1319" priority="395" stopIfTrue="1" operator="equal">
      <formula>"未定"</formula>
    </cfRule>
  </conditionalFormatting>
  <conditionalFormatting sqref="Q29">
    <cfRule type="cellIs" dxfId="1318" priority="394" stopIfTrue="1" operator="equal">
      <formula>"未定"</formula>
    </cfRule>
  </conditionalFormatting>
  <conditionalFormatting sqref="Z28:AA28">
    <cfRule type="cellIs" dxfId="1317" priority="383" stopIfTrue="1" operator="equal">
      <formula>"未定"</formula>
    </cfRule>
  </conditionalFormatting>
  <conditionalFormatting sqref="Z28:AA28">
    <cfRule type="cellIs" dxfId="1316" priority="382" stopIfTrue="1" operator="equal">
      <formula>"未定"</formula>
    </cfRule>
  </conditionalFormatting>
  <conditionalFormatting sqref="S28">
    <cfRule type="cellIs" dxfId="1315" priority="393" stopIfTrue="1" operator="equal">
      <formula>"未定"</formula>
    </cfRule>
  </conditionalFormatting>
  <conditionalFormatting sqref="X28">
    <cfRule type="cellIs" dxfId="1314" priority="390" stopIfTrue="1" operator="equal">
      <formula>"休講"</formula>
    </cfRule>
    <cfRule type="cellIs" dxfId="1313" priority="391" stopIfTrue="1" operator="equal">
      <formula>"追加"</formula>
    </cfRule>
    <cfRule type="cellIs" dxfId="1312" priority="392" stopIfTrue="1" operator="equal">
      <formula>"振替"</formula>
    </cfRule>
  </conditionalFormatting>
  <conditionalFormatting sqref="AD28">
    <cfRule type="cellIs" dxfId="1311" priority="384" stopIfTrue="1" operator="equal">
      <formula>"休講"</formula>
    </cfRule>
    <cfRule type="cellIs" dxfId="1310" priority="385" stopIfTrue="1" operator="equal">
      <formula>"追加"</formula>
    </cfRule>
    <cfRule type="cellIs" dxfId="1309" priority="386" stopIfTrue="1" operator="equal">
      <formula>"振替"</formula>
    </cfRule>
  </conditionalFormatting>
  <conditionalFormatting sqref="AD28">
    <cfRule type="cellIs" dxfId="1308" priority="387" stopIfTrue="1" operator="equal">
      <formula>"休講"</formula>
    </cfRule>
    <cfRule type="cellIs" dxfId="1307" priority="388" stopIfTrue="1" operator="equal">
      <formula>"追加"</formula>
    </cfRule>
    <cfRule type="cellIs" dxfId="1306" priority="389" stopIfTrue="1" operator="equal">
      <formula>"振替"</formula>
    </cfRule>
  </conditionalFormatting>
  <conditionalFormatting sqref="Z28:AA28">
    <cfRule type="cellIs" dxfId="1305" priority="373" stopIfTrue="1" operator="equal">
      <formula>"未定"</formula>
    </cfRule>
  </conditionalFormatting>
  <conditionalFormatting sqref="AD28">
    <cfRule type="cellIs" dxfId="1304" priority="378" stopIfTrue="1" operator="equal">
      <formula>"休講"</formula>
    </cfRule>
    <cfRule type="cellIs" dxfId="1303" priority="379" stopIfTrue="1" operator="equal">
      <formula>"追加"</formula>
    </cfRule>
    <cfRule type="cellIs" dxfId="1302" priority="380" stopIfTrue="1" operator="equal">
      <formula>"振替"</formula>
    </cfRule>
  </conditionalFormatting>
  <conditionalFormatting sqref="Z28:AA28">
    <cfRule type="cellIs" dxfId="1301" priority="381" stopIfTrue="1" operator="equal">
      <formula>"未定"</formula>
    </cfRule>
  </conditionalFormatting>
  <conditionalFormatting sqref="Z28:AA28">
    <cfRule type="cellIs" dxfId="1300" priority="374" stopIfTrue="1" operator="equal">
      <formula>"未定"</formula>
    </cfRule>
  </conditionalFormatting>
  <conditionalFormatting sqref="AD28">
    <cfRule type="cellIs" dxfId="1299" priority="375" stopIfTrue="1" operator="equal">
      <formula>"休講"</formula>
    </cfRule>
    <cfRule type="cellIs" dxfId="1298" priority="376" stopIfTrue="1" operator="equal">
      <formula>"追加"</formula>
    </cfRule>
    <cfRule type="cellIs" dxfId="1297" priority="377" stopIfTrue="1" operator="equal">
      <formula>"振替"</formula>
    </cfRule>
  </conditionalFormatting>
  <conditionalFormatting sqref="T28:U28">
    <cfRule type="cellIs" dxfId="1296" priority="371" stopIfTrue="1" operator="equal">
      <formula>"未定"</formula>
    </cfRule>
  </conditionalFormatting>
  <conditionalFormatting sqref="T28:U28">
    <cfRule type="cellIs" dxfId="1295" priority="372" stopIfTrue="1" operator="equal">
      <formula>"未定"</formula>
    </cfRule>
  </conditionalFormatting>
  <conditionalFormatting sqref="N28:O28">
    <cfRule type="cellIs" dxfId="1294" priority="369" stopIfTrue="1" operator="equal">
      <formula>"未定"</formula>
    </cfRule>
  </conditionalFormatting>
  <conditionalFormatting sqref="N28:O28">
    <cfRule type="cellIs" dxfId="1293" priority="370" stopIfTrue="1" operator="equal">
      <formula>"未定"</formula>
    </cfRule>
  </conditionalFormatting>
  <conditionalFormatting sqref="R28">
    <cfRule type="cellIs" dxfId="1292" priority="366" stopIfTrue="1" operator="equal">
      <formula>"休講"</formula>
    </cfRule>
    <cfRule type="cellIs" dxfId="1291" priority="367" stopIfTrue="1" operator="equal">
      <formula>"追加"</formula>
    </cfRule>
    <cfRule type="cellIs" dxfId="1290" priority="368" stopIfTrue="1" operator="equal">
      <formula>"振替"</formula>
    </cfRule>
  </conditionalFormatting>
  <conditionalFormatting sqref="S26">
    <cfRule type="cellIs" dxfId="1289" priority="365" stopIfTrue="1" operator="equal">
      <formula>"未定"</formula>
    </cfRule>
  </conditionalFormatting>
  <conditionalFormatting sqref="Y28">
    <cfRule type="cellIs" dxfId="1288" priority="364" stopIfTrue="1" operator="equal">
      <formula>"未定"</formula>
    </cfRule>
  </conditionalFormatting>
  <conditionalFormatting sqref="AE28">
    <cfRule type="cellIs" dxfId="1287" priority="363" stopIfTrue="1" operator="equal">
      <formula>"未定"</formula>
    </cfRule>
  </conditionalFormatting>
  <conditionalFormatting sqref="Q28">
    <cfRule type="cellIs" dxfId="1286" priority="362" stopIfTrue="1" operator="equal">
      <formula>"未定"</formula>
    </cfRule>
  </conditionalFormatting>
  <conditionalFormatting sqref="N35:O35">
    <cfRule type="cellIs" dxfId="1285" priority="360" stopIfTrue="1" operator="equal">
      <formula>"未定"</formula>
    </cfRule>
  </conditionalFormatting>
  <conditionalFormatting sqref="N35:O35">
    <cfRule type="cellIs" dxfId="1284" priority="361" stopIfTrue="1" operator="equal">
      <formula>"未定"</formula>
    </cfRule>
  </conditionalFormatting>
  <conditionalFormatting sqref="T35:U35">
    <cfRule type="cellIs" dxfId="1283" priority="358" stopIfTrue="1" operator="equal">
      <formula>"未定"</formula>
    </cfRule>
  </conditionalFormatting>
  <conditionalFormatting sqref="T35:U35">
    <cfRule type="cellIs" dxfId="1282" priority="359" stopIfTrue="1" operator="equal">
      <formula>"未定"</formula>
    </cfRule>
  </conditionalFormatting>
  <conditionalFormatting sqref="Z35:AA35">
    <cfRule type="cellIs" dxfId="1281" priority="357" stopIfTrue="1" operator="equal">
      <formula>"未定"</formula>
    </cfRule>
  </conditionalFormatting>
  <conditionalFormatting sqref="Z35:AA35">
    <cfRule type="cellIs" dxfId="1280" priority="356" stopIfTrue="1" operator="equal">
      <formula>"未定"</formula>
    </cfRule>
  </conditionalFormatting>
  <conditionalFormatting sqref="Z35:AA35">
    <cfRule type="cellIs" dxfId="1279" priority="353" stopIfTrue="1" operator="equal">
      <formula>"未定"</formula>
    </cfRule>
  </conditionalFormatting>
  <conditionalFormatting sqref="Z35:AA35">
    <cfRule type="cellIs" dxfId="1278" priority="355" stopIfTrue="1" operator="equal">
      <formula>"未定"</formula>
    </cfRule>
  </conditionalFormatting>
  <conditionalFormatting sqref="Z35:AA35">
    <cfRule type="cellIs" dxfId="1277" priority="354" stopIfTrue="1" operator="equal">
      <formula>"未定"</formula>
    </cfRule>
  </conditionalFormatting>
  <conditionalFormatting sqref="L35">
    <cfRule type="cellIs" dxfId="1276" priority="349" stopIfTrue="1" operator="equal">
      <formula>"休講"</formula>
    </cfRule>
    <cfRule type="cellIs" dxfId="1275" priority="350" stopIfTrue="1" operator="equal">
      <formula>"追加"</formula>
    </cfRule>
    <cfRule type="cellIs" dxfId="1274" priority="351" stopIfTrue="1" operator="equal">
      <formula>"振替"</formula>
    </cfRule>
  </conditionalFormatting>
  <conditionalFormatting sqref="M35">
    <cfRule type="cellIs" dxfId="1273" priority="352" stopIfTrue="1" operator="equal">
      <formula>"未定"</formula>
    </cfRule>
  </conditionalFormatting>
  <conditionalFormatting sqref="H35:I35">
    <cfRule type="cellIs" dxfId="1272" priority="347" stopIfTrue="1" operator="equal">
      <formula>"未定"</formula>
    </cfRule>
  </conditionalFormatting>
  <conditionalFormatting sqref="H35:I35">
    <cfRule type="cellIs" dxfId="1271" priority="348" stopIfTrue="1" operator="equal">
      <formula>"未定"</formula>
    </cfRule>
  </conditionalFormatting>
  <conditionalFormatting sqref="S35">
    <cfRule type="cellIs" dxfId="1270" priority="346" stopIfTrue="1" operator="equal">
      <formula>"未定"</formula>
    </cfRule>
  </conditionalFormatting>
  <conditionalFormatting sqref="R35">
    <cfRule type="cellIs" dxfId="1269" priority="343" stopIfTrue="1" operator="equal">
      <formula>"休講"</formula>
    </cfRule>
    <cfRule type="cellIs" dxfId="1268" priority="344" stopIfTrue="1" operator="equal">
      <formula>"追加"</formula>
    </cfRule>
    <cfRule type="cellIs" dxfId="1267" priority="345" stopIfTrue="1" operator="equal">
      <formula>"振替"</formula>
    </cfRule>
  </conditionalFormatting>
  <conditionalFormatting sqref="Q35">
    <cfRule type="cellIs" dxfId="1266" priority="342" stopIfTrue="1" operator="equal">
      <formula>"未定"</formula>
    </cfRule>
  </conditionalFormatting>
  <conditionalFormatting sqref="S48">
    <cfRule type="cellIs" dxfId="1265" priority="341" stopIfTrue="1" operator="equal">
      <formula>"未定"</formula>
    </cfRule>
  </conditionalFormatting>
  <conditionalFormatting sqref="R48">
    <cfRule type="cellIs" dxfId="1264" priority="338" stopIfTrue="1" operator="equal">
      <formula>"休講"</formula>
    </cfRule>
    <cfRule type="cellIs" dxfId="1263" priority="339" stopIfTrue="1" operator="equal">
      <formula>"追加"</formula>
    </cfRule>
    <cfRule type="cellIs" dxfId="1262" priority="340" stopIfTrue="1" operator="equal">
      <formula>"振替"</formula>
    </cfRule>
  </conditionalFormatting>
  <conditionalFormatting sqref="N36:O36">
    <cfRule type="cellIs" dxfId="1261" priority="336" stopIfTrue="1" operator="equal">
      <formula>"未定"</formula>
    </cfRule>
  </conditionalFormatting>
  <conditionalFormatting sqref="N36:O36">
    <cfRule type="cellIs" dxfId="1260" priority="337" stopIfTrue="1" operator="equal">
      <formula>"未定"</formula>
    </cfRule>
  </conditionalFormatting>
  <conditionalFormatting sqref="S36">
    <cfRule type="cellIs" dxfId="1259" priority="335" stopIfTrue="1" operator="equal">
      <formula>"未定"</formula>
    </cfRule>
  </conditionalFormatting>
  <conditionalFormatting sqref="R36">
    <cfRule type="cellIs" dxfId="1258" priority="332" stopIfTrue="1" operator="equal">
      <formula>"休講"</formula>
    </cfRule>
    <cfRule type="cellIs" dxfId="1257" priority="333" stopIfTrue="1" operator="equal">
      <formula>"追加"</formula>
    </cfRule>
    <cfRule type="cellIs" dxfId="1256" priority="334" stopIfTrue="1" operator="equal">
      <formula>"振替"</formula>
    </cfRule>
  </conditionalFormatting>
  <conditionalFormatting sqref="AD36">
    <cfRule type="cellIs" dxfId="1255" priority="328" stopIfTrue="1" operator="equal">
      <formula>"休講"</formula>
    </cfRule>
    <cfRule type="cellIs" dxfId="1254" priority="329" stopIfTrue="1" operator="equal">
      <formula>"追加"</formula>
    </cfRule>
    <cfRule type="cellIs" dxfId="1253" priority="330" stopIfTrue="1" operator="equal">
      <formula>"振替"</formula>
    </cfRule>
  </conditionalFormatting>
  <conditionalFormatting sqref="AE36">
    <cfRule type="cellIs" dxfId="1252" priority="331" stopIfTrue="1" operator="equal">
      <formula>"未定"</formula>
    </cfRule>
  </conditionalFormatting>
  <conditionalFormatting sqref="Z36:AA36">
    <cfRule type="cellIs" dxfId="1251" priority="327" stopIfTrue="1" operator="equal">
      <formula>"未定"</formula>
    </cfRule>
  </conditionalFormatting>
  <conditionalFormatting sqref="Z36:AA36">
    <cfRule type="cellIs" dxfId="1250" priority="326" stopIfTrue="1" operator="equal">
      <formula>"未定"</formula>
    </cfRule>
  </conditionalFormatting>
  <conditionalFormatting sqref="Z36:AA36">
    <cfRule type="cellIs" dxfId="1249" priority="323" stopIfTrue="1" operator="equal">
      <formula>"未定"</formula>
    </cfRule>
  </conditionalFormatting>
  <conditionalFormatting sqref="Z36:AA36">
    <cfRule type="cellIs" dxfId="1248" priority="325" stopIfTrue="1" operator="equal">
      <formula>"未定"</formula>
    </cfRule>
  </conditionalFormatting>
  <conditionalFormatting sqref="Z36:AA36">
    <cfRule type="cellIs" dxfId="1247" priority="324" stopIfTrue="1" operator="equal">
      <formula>"未定"</formula>
    </cfRule>
  </conditionalFormatting>
  <conditionalFormatting sqref="Q36">
    <cfRule type="cellIs" dxfId="1246" priority="322" stopIfTrue="1" operator="equal">
      <formula>"未定"</formula>
    </cfRule>
  </conditionalFormatting>
  <conditionalFormatting sqref="Y37">
    <cfRule type="cellIs" dxfId="1245" priority="321" stopIfTrue="1" operator="equal">
      <formula>"未定"</formula>
    </cfRule>
  </conditionalFormatting>
  <conditionalFormatting sqref="X37">
    <cfRule type="cellIs" dxfId="1244" priority="318" stopIfTrue="1" operator="equal">
      <formula>"休講"</formula>
    </cfRule>
    <cfRule type="cellIs" dxfId="1243" priority="319" stopIfTrue="1" operator="equal">
      <formula>"追加"</formula>
    </cfRule>
    <cfRule type="cellIs" dxfId="1242" priority="320" stopIfTrue="1" operator="equal">
      <formula>"振替"</formula>
    </cfRule>
  </conditionalFormatting>
  <conditionalFormatting sqref="T37:U37">
    <cfRule type="cellIs" dxfId="1241" priority="316" stopIfTrue="1" operator="equal">
      <formula>"未定"</formula>
    </cfRule>
  </conditionalFormatting>
  <conditionalFormatting sqref="T37:U37">
    <cfRule type="cellIs" dxfId="1240" priority="317" stopIfTrue="1" operator="equal">
      <formula>"未定"</formula>
    </cfRule>
  </conditionalFormatting>
  <conditionalFormatting sqref="Y38">
    <cfRule type="cellIs" dxfId="1239" priority="315" stopIfTrue="1" operator="equal">
      <formula>"未定"</formula>
    </cfRule>
  </conditionalFormatting>
  <conditionalFormatting sqref="X38">
    <cfRule type="cellIs" dxfId="1238" priority="312" stopIfTrue="1" operator="equal">
      <formula>"休講"</formula>
    </cfRule>
    <cfRule type="cellIs" dxfId="1237" priority="313" stopIfTrue="1" operator="equal">
      <formula>"追加"</formula>
    </cfRule>
    <cfRule type="cellIs" dxfId="1236" priority="314" stopIfTrue="1" operator="equal">
      <formula>"振替"</formula>
    </cfRule>
  </conditionalFormatting>
  <conditionalFormatting sqref="T38:U38">
    <cfRule type="cellIs" dxfId="1235" priority="310" stopIfTrue="1" operator="equal">
      <formula>"未定"</formula>
    </cfRule>
  </conditionalFormatting>
  <conditionalFormatting sqref="T38:U38">
    <cfRule type="cellIs" dxfId="1234" priority="311" stopIfTrue="1" operator="equal">
      <formula>"未定"</formula>
    </cfRule>
  </conditionalFormatting>
  <conditionalFormatting sqref="T39:U39">
    <cfRule type="cellIs" dxfId="1233" priority="308" stopIfTrue="1" operator="equal">
      <formula>"未定"</formula>
    </cfRule>
  </conditionalFormatting>
  <conditionalFormatting sqref="T39:U39">
    <cfRule type="cellIs" dxfId="1232" priority="309" stopIfTrue="1" operator="equal">
      <formula>"未定"</formula>
    </cfRule>
  </conditionalFormatting>
  <conditionalFormatting sqref="N39:O39">
    <cfRule type="cellIs" dxfId="1231" priority="306" stopIfTrue="1" operator="equal">
      <formula>"未定"</formula>
    </cfRule>
  </conditionalFormatting>
  <conditionalFormatting sqref="N39:O39">
    <cfRule type="cellIs" dxfId="1230" priority="307" stopIfTrue="1" operator="equal">
      <formula>"未定"</formula>
    </cfRule>
  </conditionalFormatting>
  <conditionalFormatting sqref="R39">
    <cfRule type="cellIs" dxfId="1229" priority="303" stopIfTrue="1" operator="equal">
      <formula>"休講"</formula>
    </cfRule>
    <cfRule type="cellIs" dxfId="1228" priority="304" stopIfTrue="1" operator="equal">
      <formula>"追加"</formula>
    </cfRule>
    <cfRule type="cellIs" dxfId="1227" priority="305" stopIfTrue="1" operator="equal">
      <formula>"振替"</formula>
    </cfRule>
  </conditionalFormatting>
  <conditionalFormatting sqref="S39">
    <cfRule type="cellIs" dxfId="1226" priority="302" stopIfTrue="1" operator="equal">
      <formula>"未定"</formula>
    </cfRule>
  </conditionalFormatting>
  <conditionalFormatting sqref="X39">
    <cfRule type="cellIs" dxfId="1225" priority="298" stopIfTrue="1" operator="equal">
      <formula>"休講"</formula>
    </cfRule>
    <cfRule type="cellIs" dxfId="1224" priority="299" stopIfTrue="1" operator="equal">
      <formula>"追加"</formula>
    </cfRule>
    <cfRule type="cellIs" dxfId="1223" priority="300" stopIfTrue="1" operator="equal">
      <formula>"振替"</formula>
    </cfRule>
  </conditionalFormatting>
  <conditionalFormatting sqref="Y39">
    <cfRule type="cellIs" dxfId="1222" priority="301" stopIfTrue="1" operator="equal">
      <formula>"未定"</formula>
    </cfRule>
  </conditionalFormatting>
  <conditionalFormatting sqref="T40:U40">
    <cfRule type="cellIs" dxfId="1221" priority="296" stopIfTrue="1" operator="equal">
      <formula>"未定"</formula>
    </cfRule>
  </conditionalFormatting>
  <conditionalFormatting sqref="T40:U40">
    <cfRule type="cellIs" dxfId="1220" priority="297" stopIfTrue="1" operator="equal">
      <formula>"未定"</formula>
    </cfRule>
  </conditionalFormatting>
  <conditionalFormatting sqref="X40">
    <cfRule type="cellIs" dxfId="1219" priority="292" stopIfTrue="1" operator="equal">
      <formula>"休講"</formula>
    </cfRule>
    <cfRule type="cellIs" dxfId="1218" priority="293" stopIfTrue="1" operator="equal">
      <formula>"追加"</formula>
    </cfRule>
    <cfRule type="cellIs" dxfId="1217" priority="294" stopIfTrue="1" operator="equal">
      <formula>"振替"</formula>
    </cfRule>
  </conditionalFormatting>
  <conditionalFormatting sqref="Y40">
    <cfRule type="cellIs" dxfId="1216" priority="295" stopIfTrue="1" operator="equal">
      <formula>"未定"</formula>
    </cfRule>
  </conditionalFormatting>
  <conditionalFormatting sqref="H46:I46">
    <cfRule type="cellIs" dxfId="1215" priority="290" stopIfTrue="1" operator="equal">
      <formula>"未定"</formula>
    </cfRule>
  </conditionalFormatting>
  <conditionalFormatting sqref="H46:I46">
    <cfRule type="cellIs" dxfId="1214" priority="291" stopIfTrue="1" operator="equal">
      <formula>"未定"</formula>
    </cfRule>
  </conditionalFormatting>
  <conditionalFormatting sqref="N46:O46">
    <cfRule type="cellIs" dxfId="1213" priority="288" stopIfTrue="1" operator="equal">
      <formula>"未定"</formula>
    </cfRule>
  </conditionalFormatting>
  <conditionalFormatting sqref="N46:O46">
    <cfRule type="cellIs" dxfId="1212" priority="289" stopIfTrue="1" operator="equal">
      <formula>"未定"</formula>
    </cfRule>
  </conditionalFormatting>
  <conditionalFormatting sqref="N47:O48">
    <cfRule type="cellIs" dxfId="1211" priority="286" stopIfTrue="1" operator="equal">
      <formula>"未定"</formula>
    </cfRule>
  </conditionalFormatting>
  <conditionalFormatting sqref="N47:O48">
    <cfRule type="cellIs" dxfId="1210" priority="287" stopIfTrue="1" operator="equal">
      <formula>"未定"</formula>
    </cfRule>
  </conditionalFormatting>
  <conditionalFormatting sqref="T46:U46">
    <cfRule type="cellIs" dxfId="1209" priority="284" stopIfTrue="1" operator="equal">
      <formula>"未定"</formula>
    </cfRule>
  </conditionalFormatting>
  <conditionalFormatting sqref="T46:U46">
    <cfRule type="cellIs" dxfId="1208" priority="285" stopIfTrue="1" operator="equal">
      <formula>"未定"</formula>
    </cfRule>
  </conditionalFormatting>
  <conditionalFormatting sqref="Z38:AA38">
    <cfRule type="cellIs" dxfId="1207" priority="283" stopIfTrue="1" operator="equal">
      <formula>"未定"</formula>
    </cfRule>
  </conditionalFormatting>
  <conditionalFormatting sqref="Z38:AA38">
    <cfRule type="cellIs" dxfId="1206" priority="282" stopIfTrue="1" operator="equal">
      <formula>"未定"</formula>
    </cfRule>
  </conditionalFormatting>
  <conditionalFormatting sqref="Z38:AA38">
    <cfRule type="cellIs" dxfId="1205" priority="279" stopIfTrue="1" operator="equal">
      <formula>"未定"</formula>
    </cfRule>
  </conditionalFormatting>
  <conditionalFormatting sqref="Z38:AA38">
    <cfRule type="cellIs" dxfId="1204" priority="281" stopIfTrue="1" operator="equal">
      <formula>"未定"</formula>
    </cfRule>
  </conditionalFormatting>
  <conditionalFormatting sqref="Z38:AA38">
    <cfRule type="cellIs" dxfId="1203" priority="280" stopIfTrue="1" operator="equal">
      <formula>"未定"</formula>
    </cfRule>
  </conditionalFormatting>
  <conditionalFormatting sqref="Z40:AA40">
    <cfRule type="cellIs" dxfId="1202" priority="278" stopIfTrue="1" operator="equal">
      <formula>"未定"</formula>
    </cfRule>
  </conditionalFormatting>
  <conditionalFormatting sqref="Z40:AA40">
    <cfRule type="cellIs" dxfId="1201" priority="277" stopIfTrue="1" operator="equal">
      <formula>"未定"</formula>
    </cfRule>
  </conditionalFormatting>
  <conditionalFormatting sqref="Z40:AA40">
    <cfRule type="cellIs" dxfId="1200" priority="274" stopIfTrue="1" operator="equal">
      <formula>"未定"</formula>
    </cfRule>
  </conditionalFormatting>
  <conditionalFormatting sqref="Z40:AA40">
    <cfRule type="cellIs" dxfId="1199" priority="276" stopIfTrue="1" operator="equal">
      <formula>"未定"</formula>
    </cfRule>
  </conditionalFormatting>
  <conditionalFormatting sqref="Z40:AA40">
    <cfRule type="cellIs" dxfId="1198" priority="275" stopIfTrue="1" operator="equal">
      <formula>"未定"</formula>
    </cfRule>
  </conditionalFormatting>
  <conditionalFormatting sqref="Z45:AA46 Z48:AA48">
    <cfRule type="cellIs" dxfId="1197" priority="273" stopIfTrue="1" operator="equal">
      <formula>"未定"</formula>
    </cfRule>
  </conditionalFormatting>
  <conditionalFormatting sqref="Z45:AA46 Z48:AA48">
    <cfRule type="cellIs" dxfId="1196" priority="272" stopIfTrue="1" operator="equal">
      <formula>"未定"</formula>
    </cfRule>
  </conditionalFormatting>
  <conditionalFormatting sqref="Z45:AA46 Z48:AA48">
    <cfRule type="cellIs" dxfId="1195" priority="269" stopIfTrue="1" operator="equal">
      <formula>"未定"</formula>
    </cfRule>
  </conditionalFormatting>
  <conditionalFormatting sqref="Z45:AA46 Z48:AA48">
    <cfRule type="cellIs" dxfId="1194" priority="271" stopIfTrue="1" operator="equal">
      <formula>"未定"</formula>
    </cfRule>
  </conditionalFormatting>
  <conditionalFormatting sqref="Z45:AA46 Z48:AA48">
    <cfRule type="cellIs" dxfId="1193" priority="270" stopIfTrue="1" operator="equal">
      <formula>"未定"</formula>
    </cfRule>
  </conditionalFormatting>
  <conditionalFormatting sqref="N45">
    <cfRule type="cellIs" dxfId="1192" priority="267" stopIfTrue="1" operator="equal">
      <formula>"未定"</formula>
    </cfRule>
  </conditionalFormatting>
  <conditionalFormatting sqref="N45">
    <cfRule type="cellIs" dxfId="1191" priority="268" stopIfTrue="1" operator="equal">
      <formula>"未定"</formula>
    </cfRule>
  </conditionalFormatting>
  <conditionalFormatting sqref="O45">
    <cfRule type="cellIs" dxfId="1190" priority="265" stopIfTrue="1" operator="equal">
      <formula>"未定"</formula>
    </cfRule>
  </conditionalFormatting>
  <conditionalFormatting sqref="O45">
    <cfRule type="cellIs" dxfId="1189" priority="266" stopIfTrue="1" operator="equal">
      <formula>"未定"</formula>
    </cfRule>
  </conditionalFormatting>
  <conditionalFormatting sqref="X48">
    <cfRule type="cellIs" dxfId="1188" priority="261" stopIfTrue="1" operator="equal">
      <formula>"休講"</formula>
    </cfRule>
    <cfRule type="cellIs" dxfId="1187" priority="262" stopIfTrue="1" operator="equal">
      <formula>"追加"</formula>
    </cfRule>
    <cfRule type="cellIs" dxfId="1186" priority="263" stopIfTrue="1" operator="equal">
      <formula>"振替"</formula>
    </cfRule>
  </conditionalFormatting>
  <conditionalFormatting sqref="Y48">
    <cfRule type="cellIs" dxfId="1185" priority="264" stopIfTrue="1" operator="equal">
      <formula>"未定"</formula>
    </cfRule>
  </conditionalFormatting>
  <conditionalFormatting sqref="X48">
    <cfRule type="cellIs" dxfId="1184" priority="257" stopIfTrue="1" operator="equal">
      <formula>"休講"</formula>
    </cfRule>
    <cfRule type="cellIs" dxfId="1183" priority="258" stopIfTrue="1" operator="equal">
      <formula>"追加"</formula>
    </cfRule>
    <cfRule type="cellIs" dxfId="1182" priority="259" stopIfTrue="1" operator="equal">
      <formula>"振替"</formula>
    </cfRule>
  </conditionalFormatting>
  <conditionalFormatting sqref="Y48">
    <cfRule type="cellIs" dxfId="1181" priority="260" stopIfTrue="1" operator="equal">
      <formula>"未定"</formula>
    </cfRule>
  </conditionalFormatting>
  <conditionalFormatting sqref="T47:U48">
    <cfRule type="cellIs" dxfId="1180" priority="255" stopIfTrue="1" operator="equal">
      <formula>"未定"</formula>
    </cfRule>
  </conditionalFormatting>
  <conditionalFormatting sqref="T47:U48">
    <cfRule type="cellIs" dxfId="1179" priority="256" stopIfTrue="1" operator="equal">
      <formula>"未定"</formula>
    </cfRule>
  </conditionalFormatting>
  <conditionalFormatting sqref="T50:U50">
    <cfRule type="cellIs" dxfId="1178" priority="253" stopIfTrue="1" operator="equal">
      <formula>"未定"</formula>
    </cfRule>
  </conditionalFormatting>
  <conditionalFormatting sqref="T50:U50">
    <cfRule type="cellIs" dxfId="1177" priority="254" stopIfTrue="1" operator="equal">
      <formula>"未定"</formula>
    </cfRule>
  </conditionalFormatting>
  <conditionalFormatting sqref="T49:U49">
    <cfRule type="cellIs" dxfId="1176" priority="251" stopIfTrue="1" operator="equal">
      <formula>"未定"</formula>
    </cfRule>
  </conditionalFormatting>
  <conditionalFormatting sqref="T49:U49">
    <cfRule type="cellIs" dxfId="1175" priority="252" stopIfTrue="1" operator="equal">
      <formula>"未定"</formula>
    </cfRule>
  </conditionalFormatting>
  <conditionalFormatting sqref="X49">
    <cfRule type="cellIs" dxfId="1174" priority="248" stopIfTrue="1" operator="equal">
      <formula>"休講"</formula>
    </cfRule>
    <cfRule type="cellIs" dxfId="1173" priority="249" stopIfTrue="1" operator="equal">
      <formula>"追加"</formula>
    </cfRule>
    <cfRule type="cellIs" dxfId="1172" priority="250" stopIfTrue="1" operator="equal">
      <formula>"振替"</formula>
    </cfRule>
  </conditionalFormatting>
  <conditionalFormatting sqref="X49">
    <cfRule type="cellIs" dxfId="1171" priority="245" stopIfTrue="1" operator="equal">
      <formula>"休講"</formula>
    </cfRule>
    <cfRule type="cellIs" dxfId="1170" priority="246" stopIfTrue="1" operator="equal">
      <formula>"追加"</formula>
    </cfRule>
    <cfRule type="cellIs" dxfId="1169" priority="247" stopIfTrue="1" operator="equal">
      <formula>"振替"</formula>
    </cfRule>
  </conditionalFormatting>
  <conditionalFormatting sqref="Y49">
    <cfRule type="cellIs" dxfId="1168" priority="244" stopIfTrue="1" operator="equal">
      <formula>"未定"</formula>
    </cfRule>
  </conditionalFormatting>
  <conditionalFormatting sqref="Y49">
    <cfRule type="cellIs" dxfId="1167" priority="243" stopIfTrue="1" operator="equal">
      <formula>"未定"</formula>
    </cfRule>
  </conditionalFormatting>
  <conditionalFormatting sqref="AE49">
    <cfRule type="cellIs" dxfId="1166" priority="242" stopIfTrue="1" operator="equal">
      <formula>"未定"</formula>
    </cfRule>
  </conditionalFormatting>
  <conditionalFormatting sqref="AE49">
    <cfRule type="cellIs" dxfId="1165" priority="241" stopIfTrue="1" operator="equal">
      <formula>"未定"</formula>
    </cfRule>
  </conditionalFormatting>
  <conditionalFormatting sqref="Z49:AA49">
    <cfRule type="cellIs" dxfId="1164" priority="240" stopIfTrue="1" operator="equal">
      <formula>"未定"</formula>
    </cfRule>
  </conditionalFormatting>
  <conditionalFormatting sqref="Z49:AA49">
    <cfRule type="cellIs" dxfId="1163" priority="239" stopIfTrue="1" operator="equal">
      <formula>"未定"</formula>
    </cfRule>
  </conditionalFormatting>
  <conditionalFormatting sqref="Z49:AA49">
    <cfRule type="cellIs" dxfId="1162" priority="236" stopIfTrue="1" operator="equal">
      <formula>"未定"</formula>
    </cfRule>
  </conditionalFormatting>
  <conditionalFormatting sqref="Z49:AA49">
    <cfRule type="cellIs" dxfId="1161" priority="238" stopIfTrue="1" operator="equal">
      <formula>"未定"</formula>
    </cfRule>
  </conditionalFormatting>
  <conditionalFormatting sqref="Z49:AA49">
    <cfRule type="cellIs" dxfId="1160" priority="237" stopIfTrue="1" operator="equal">
      <formula>"未定"</formula>
    </cfRule>
  </conditionalFormatting>
  <conditionalFormatting sqref="AD49">
    <cfRule type="cellIs" dxfId="1159" priority="233" stopIfTrue="1" operator="equal">
      <formula>"休講"</formula>
    </cfRule>
    <cfRule type="cellIs" dxfId="1158" priority="234" stopIfTrue="1" operator="equal">
      <formula>"追加"</formula>
    </cfRule>
    <cfRule type="cellIs" dxfId="1157" priority="235" stopIfTrue="1" operator="equal">
      <formula>"振替"</formula>
    </cfRule>
  </conditionalFormatting>
  <conditionalFormatting sqref="N55">
    <cfRule type="cellIs" dxfId="1156" priority="231" stopIfTrue="1" operator="equal">
      <formula>"未定"</formula>
    </cfRule>
  </conditionalFormatting>
  <conditionalFormatting sqref="N55">
    <cfRule type="cellIs" dxfId="1155" priority="232" stopIfTrue="1" operator="equal">
      <formula>"未定"</formula>
    </cfRule>
  </conditionalFormatting>
  <conditionalFormatting sqref="O55">
    <cfRule type="cellIs" dxfId="1154" priority="229" stopIfTrue="1" operator="equal">
      <formula>"未定"</formula>
    </cfRule>
  </conditionalFormatting>
  <conditionalFormatting sqref="O55">
    <cfRule type="cellIs" dxfId="1153" priority="230" stopIfTrue="1" operator="equal">
      <formula>"未定"</formula>
    </cfRule>
  </conditionalFormatting>
  <conditionalFormatting sqref="T55:U55">
    <cfRule type="cellIs" dxfId="1152" priority="227" stopIfTrue="1" operator="equal">
      <formula>"未定"</formula>
    </cfRule>
  </conditionalFormatting>
  <conditionalFormatting sqref="T55:U55">
    <cfRule type="cellIs" dxfId="1151" priority="228" stopIfTrue="1" operator="equal">
      <formula>"未定"</formula>
    </cfRule>
  </conditionalFormatting>
  <conditionalFormatting sqref="Z55:AA55">
    <cfRule type="cellIs" dxfId="1150" priority="226" stopIfTrue="1" operator="equal">
      <formula>"未定"</formula>
    </cfRule>
  </conditionalFormatting>
  <conditionalFormatting sqref="Z55:AA55">
    <cfRule type="cellIs" dxfId="1149" priority="225" stopIfTrue="1" operator="equal">
      <formula>"未定"</formula>
    </cfRule>
  </conditionalFormatting>
  <conditionalFormatting sqref="Z55:AA55">
    <cfRule type="cellIs" dxfId="1148" priority="222" stopIfTrue="1" operator="equal">
      <formula>"未定"</formula>
    </cfRule>
  </conditionalFormatting>
  <conditionalFormatting sqref="Z55:AA55">
    <cfRule type="cellIs" dxfId="1147" priority="224" stopIfTrue="1" operator="equal">
      <formula>"未定"</formula>
    </cfRule>
  </conditionalFormatting>
  <conditionalFormatting sqref="Z55:AA55">
    <cfRule type="cellIs" dxfId="1146" priority="223" stopIfTrue="1" operator="equal">
      <formula>"未定"</formula>
    </cfRule>
  </conditionalFormatting>
  <conditionalFormatting sqref="T60:U60">
    <cfRule type="cellIs" dxfId="1145" priority="220" stopIfTrue="1" operator="equal">
      <formula>"未定"</formula>
    </cfRule>
  </conditionalFormatting>
  <conditionalFormatting sqref="T60:U60">
    <cfRule type="cellIs" dxfId="1144" priority="221" stopIfTrue="1" operator="equal">
      <formula>"未定"</formula>
    </cfRule>
  </conditionalFormatting>
  <conditionalFormatting sqref="T57:U58">
    <cfRule type="cellIs" dxfId="1143" priority="218" stopIfTrue="1" operator="equal">
      <formula>"未定"</formula>
    </cfRule>
  </conditionalFormatting>
  <conditionalFormatting sqref="T57:U58">
    <cfRule type="cellIs" dxfId="1142" priority="219" stopIfTrue="1" operator="equal">
      <formula>"未定"</formula>
    </cfRule>
  </conditionalFormatting>
  <conditionalFormatting sqref="Z57:AA58">
    <cfRule type="cellIs" dxfId="1141" priority="217" stopIfTrue="1" operator="equal">
      <formula>"未定"</formula>
    </cfRule>
  </conditionalFormatting>
  <conditionalFormatting sqref="Z57:AA58">
    <cfRule type="cellIs" dxfId="1140" priority="216" stopIfTrue="1" operator="equal">
      <formula>"未定"</formula>
    </cfRule>
  </conditionalFormatting>
  <conditionalFormatting sqref="Z57:AA58">
    <cfRule type="cellIs" dxfId="1139" priority="213" stopIfTrue="1" operator="equal">
      <formula>"未定"</formula>
    </cfRule>
  </conditionalFormatting>
  <conditionalFormatting sqref="Z57:AA58">
    <cfRule type="cellIs" dxfId="1138" priority="215" stopIfTrue="1" operator="equal">
      <formula>"未定"</formula>
    </cfRule>
  </conditionalFormatting>
  <conditionalFormatting sqref="Z57:AA58">
    <cfRule type="cellIs" dxfId="1137" priority="214" stopIfTrue="1" operator="equal">
      <formula>"未定"</formula>
    </cfRule>
  </conditionalFormatting>
  <conditionalFormatting sqref="Z60:AA60">
    <cfRule type="cellIs" dxfId="1136" priority="212" stopIfTrue="1" operator="equal">
      <formula>"未定"</formula>
    </cfRule>
  </conditionalFormatting>
  <conditionalFormatting sqref="Z60:AA60">
    <cfRule type="cellIs" dxfId="1135" priority="211" stopIfTrue="1" operator="equal">
      <formula>"未定"</formula>
    </cfRule>
  </conditionalFormatting>
  <conditionalFormatting sqref="Z60:AA60">
    <cfRule type="cellIs" dxfId="1134" priority="208" stopIfTrue="1" operator="equal">
      <formula>"未定"</formula>
    </cfRule>
  </conditionalFormatting>
  <conditionalFormatting sqref="Z60:AA60">
    <cfRule type="cellIs" dxfId="1133" priority="210" stopIfTrue="1" operator="equal">
      <formula>"未定"</formula>
    </cfRule>
  </conditionalFormatting>
  <conditionalFormatting sqref="Z60:AA60">
    <cfRule type="cellIs" dxfId="1132" priority="209" stopIfTrue="1" operator="equal">
      <formula>"未定"</formula>
    </cfRule>
  </conditionalFormatting>
  <conditionalFormatting sqref="S58">
    <cfRule type="cellIs" dxfId="1131" priority="207" stopIfTrue="1" operator="equal">
      <formula>"未定"</formula>
    </cfRule>
  </conditionalFormatting>
  <conditionalFormatting sqref="R58">
    <cfRule type="cellIs" dxfId="1130" priority="204" stopIfTrue="1" operator="equal">
      <formula>"休講"</formula>
    </cfRule>
    <cfRule type="cellIs" dxfId="1129" priority="205" stopIfTrue="1" operator="equal">
      <formula>"追加"</formula>
    </cfRule>
    <cfRule type="cellIs" dxfId="1128" priority="206" stopIfTrue="1" operator="equal">
      <formula>"振替"</formula>
    </cfRule>
  </conditionalFormatting>
  <conditionalFormatting sqref="R58">
    <cfRule type="cellIs" dxfId="1127" priority="201" stopIfTrue="1" operator="equal">
      <formula>"休講"</formula>
    </cfRule>
    <cfRule type="cellIs" dxfId="1126" priority="202" stopIfTrue="1" operator="equal">
      <formula>"追加"</formula>
    </cfRule>
    <cfRule type="cellIs" dxfId="1125" priority="203" stopIfTrue="1" operator="equal">
      <formula>"振替"</formula>
    </cfRule>
  </conditionalFormatting>
  <conditionalFormatting sqref="S58">
    <cfRule type="cellIs" dxfId="1124" priority="200" stopIfTrue="1" operator="equal">
      <formula>"未定"</formula>
    </cfRule>
  </conditionalFormatting>
  <conditionalFormatting sqref="N58:O58">
    <cfRule type="cellIs" dxfId="1123" priority="198" stopIfTrue="1" operator="equal">
      <formula>"未定"</formula>
    </cfRule>
  </conditionalFormatting>
  <conditionalFormatting sqref="N58:O58">
    <cfRule type="cellIs" dxfId="1122" priority="199" stopIfTrue="1" operator="equal">
      <formula>"未定"</formula>
    </cfRule>
  </conditionalFormatting>
  <conditionalFormatting sqref="AD59">
    <cfRule type="cellIs" dxfId="1121" priority="195" stopIfTrue="1" operator="equal">
      <formula>"休講"</formula>
    </cfRule>
    <cfRule type="cellIs" dxfId="1120" priority="196" stopIfTrue="1" operator="equal">
      <formula>"追加"</formula>
    </cfRule>
    <cfRule type="cellIs" dxfId="1119" priority="197" stopIfTrue="1" operator="equal">
      <formula>"振替"</formula>
    </cfRule>
  </conditionalFormatting>
  <conditionalFormatting sqref="X59">
    <cfRule type="cellIs" dxfId="1118" priority="192" stopIfTrue="1" operator="equal">
      <formula>"休講"</formula>
    </cfRule>
    <cfRule type="cellIs" dxfId="1117" priority="193" stopIfTrue="1" operator="equal">
      <formula>"追加"</formula>
    </cfRule>
    <cfRule type="cellIs" dxfId="1116" priority="194" stopIfTrue="1" operator="equal">
      <formula>"振替"</formula>
    </cfRule>
  </conditionalFormatting>
  <conditionalFormatting sqref="AD59">
    <cfRule type="cellIs" dxfId="1115" priority="189" stopIfTrue="1" operator="equal">
      <formula>"休講"</formula>
    </cfRule>
    <cfRule type="cellIs" dxfId="1114" priority="190" stopIfTrue="1" operator="equal">
      <formula>"追加"</formula>
    </cfRule>
    <cfRule type="cellIs" dxfId="1113" priority="191" stopIfTrue="1" operator="equal">
      <formula>"振替"</formula>
    </cfRule>
  </conditionalFormatting>
  <conditionalFormatting sqref="X59">
    <cfRule type="cellIs" dxfId="1112" priority="186" stopIfTrue="1" operator="equal">
      <formula>"休講"</formula>
    </cfRule>
    <cfRule type="cellIs" dxfId="1111" priority="187" stopIfTrue="1" operator="equal">
      <formula>"追加"</formula>
    </cfRule>
    <cfRule type="cellIs" dxfId="1110" priority="188" stopIfTrue="1" operator="equal">
      <formula>"振替"</formula>
    </cfRule>
  </conditionalFormatting>
  <conditionalFormatting sqref="T59:U59">
    <cfRule type="cellIs" dxfId="1109" priority="184" stopIfTrue="1" operator="equal">
      <formula>"未定"</formula>
    </cfRule>
  </conditionalFormatting>
  <conditionalFormatting sqref="T59:U59">
    <cfRule type="cellIs" dxfId="1108" priority="185" stopIfTrue="1" operator="equal">
      <formula>"未定"</formula>
    </cfRule>
  </conditionalFormatting>
  <conditionalFormatting sqref="Z59:AA59">
    <cfRule type="cellIs" dxfId="1107" priority="183" stopIfTrue="1" operator="equal">
      <formula>"未定"</formula>
    </cfRule>
  </conditionalFormatting>
  <conditionalFormatting sqref="Z59:AA59">
    <cfRule type="cellIs" dxfId="1106" priority="182" stopIfTrue="1" operator="equal">
      <formula>"未定"</formula>
    </cfRule>
  </conditionalFormatting>
  <conditionalFormatting sqref="Z59:AA59">
    <cfRule type="cellIs" dxfId="1105" priority="179" stopIfTrue="1" operator="equal">
      <formula>"未定"</formula>
    </cfRule>
  </conditionalFormatting>
  <conditionalFormatting sqref="Z59:AA59">
    <cfRule type="cellIs" dxfId="1104" priority="181" stopIfTrue="1" operator="equal">
      <formula>"未定"</formula>
    </cfRule>
  </conditionalFormatting>
  <conditionalFormatting sqref="Z59:AA59">
    <cfRule type="cellIs" dxfId="1103" priority="180" stopIfTrue="1" operator="equal">
      <formula>"未定"</formula>
    </cfRule>
  </conditionalFormatting>
  <conditionalFormatting sqref="S59">
    <cfRule type="cellIs" dxfId="1102" priority="178" stopIfTrue="1" operator="equal">
      <formula>"未定"</formula>
    </cfRule>
  </conditionalFormatting>
  <conditionalFormatting sqref="R59">
    <cfRule type="cellIs" dxfId="1101" priority="175" stopIfTrue="1" operator="equal">
      <formula>"休講"</formula>
    </cfRule>
    <cfRule type="cellIs" dxfId="1100" priority="176" stopIfTrue="1" operator="equal">
      <formula>"追加"</formula>
    </cfRule>
    <cfRule type="cellIs" dxfId="1099" priority="177" stopIfTrue="1" operator="equal">
      <formula>"振替"</formula>
    </cfRule>
  </conditionalFormatting>
  <conditionalFormatting sqref="R59">
    <cfRule type="cellIs" dxfId="1098" priority="172" stopIfTrue="1" operator="equal">
      <formula>"休講"</formula>
    </cfRule>
    <cfRule type="cellIs" dxfId="1097" priority="173" stopIfTrue="1" operator="equal">
      <formula>"追加"</formula>
    </cfRule>
    <cfRule type="cellIs" dxfId="1096" priority="174" stopIfTrue="1" operator="equal">
      <formula>"振替"</formula>
    </cfRule>
  </conditionalFormatting>
  <conditionalFormatting sqref="S59">
    <cfRule type="cellIs" dxfId="1095" priority="171" stopIfTrue="1" operator="equal">
      <formula>"未定"</formula>
    </cfRule>
  </conditionalFormatting>
  <conditionalFormatting sqref="N59:O59">
    <cfRule type="cellIs" dxfId="1094" priority="169" stopIfTrue="1" operator="equal">
      <formula>"未定"</formula>
    </cfRule>
  </conditionalFormatting>
  <conditionalFormatting sqref="N59:O59">
    <cfRule type="cellIs" dxfId="1093" priority="170" stopIfTrue="1" operator="equal">
      <formula>"未定"</formula>
    </cfRule>
  </conditionalFormatting>
  <conditionalFormatting sqref="Y59">
    <cfRule type="cellIs" dxfId="1092" priority="168" stopIfTrue="1" operator="equal">
      <formula>"未定"</formula>
    </cfRule>
  </conditionalFormatting>
  <conditionalFormatting sqref="Y59">
    <cfRule type="cellIs" dxfId="1091" priority="167" stopIfTrue="1" operator="equal">
      <formula>"未定"</formula>
    </cfRule>
  </conditionalFormatting>
  <conditionalFormatting sqref="AE59">
    <cfRule type="cellIs" dxfId="1090" priority="166" stopIfTrue="1" operator="equal">
      <formula>"未定"</formula>
    </cfRule>
  </conditionalFormatting>
  <conditionalFormatting sqref="AE59">
    <cfRule type="cellIs" dxfId="1089" priority="165" stopIfTrue="1" operator="equal">
      <formula>"未定"</formula>
    </cfRule>
  </conditionalFormatting>
  <conditionalFormatting sqref="AE47">
    <cfRule type="cellIs" dxfId="1088" priority="164" stopIfTrue="1" operator="equal">
      <formula>"未定"</formula>
    </cfRule>
  </conditionalFormatting>
  <conditionalFormatting sqref="AD47">
    <cfRule type="cellIs" dxfId="1087" priority="161" stopIfTrue="1" operator="equal">
      <formula>"休講"</formula>
    </cfRule>
    <cfRule type="cellIs" dxfId="1086" priority="162" stopIfTrue="1" operator="equal">
      <formula>"追加"</formula>
    </cfRule>
    <cfRule type="cellIs" dxfId="1085" priority="163" stopIfTrue="1" operator="equal">
      <formula>"振替"</formula>
    </cfRule>
  </conditionalFormatting>
  <conditionalFormatting sqref="Z47:AA47">
    <cfRule type="cellIs" dxfId="1084" priority="160" stopIfTrue="1" operator="equal">
      <formula>"未定"</formula>
    </cfRule>
  </conditionalFormatting>
  <conditionalFormatting sqref="Z47:AA47">
    <cfRule type="cellIs" dxfId="1083" priority="159" stopIfTrue="1" operator="equal">
      <formula>"未定"</formula>
    </cfRule>
  </conditionalFormatting>
  <conditionalFormatting sqref="Z47:AA47">
    <cfRule type="cellIs" dxfId="1082" priority="156" stopIfTrue="1" operator="equal">
      <formula>"未定"</formula>
    </cfRule>
  </conditionalFormatting>
  <conditionalFormatting sqref="Z47:AA47">
    <cfRule type="cellIs" dxfId="1081" priority="158" stopIfTrue="1" operator="equal">
      <formula>"未定"</formula>
    </cfRule>
  </conditionalFormatting>
  <conditionalFormatting sqref="Z47:AA47">
    <cfRule type="cellIs" dxfId="1080" priority="157" stopIfTrue="1" operator="equal">
      <formula>"未定"</formula>
    </cfRule>
  </conditionalFormatting>
  <conditionalFormatting sqref="S57">
    <cfRule type="cellIs" dxfId="1079" priority="155" stopIfTrue="1" operator="equal">
      <formula>"未定"</formula>
    </cfRule>
  </conditionalFormatting>
  <conditionalFormatting sqref="R57">
    <cfRule type="cellIs" dxfId="1078" priority="152" stopIfTrue="1" operator="equal">
      <formula>"休講"</formula>
    </cfRule>
    <cfRule type="cellIs" dxfId="1077" priority="153" stopIfTrue="1" operator="equal">
      <formula>"追加"</formula>
    </cfRule>
    <cfRule type="cellIs" dxfId="1076" priority="154" stopIfTrue="1" operator="equal">
      <formula>"振替"</formula>
    </cfRule>
  </conditionalFormatting>
  <conditionalFormatting sqref="R57">
    <cfRule type="cellIs" dxfId="1075" priority="149" stopIfTrue="1" operator="equal">
      <formula>"休講"</formula>
    </cfRule>
    <cfRule type="cellIs" dxfId="1074" priority="150" stopIfTrue="1" operator="equal">
      <formula>"追加"</formula>
    </cfRule>
    <cfRule type="cellIs" dxfId="1073" priority="151" stopIfTrue="1" operator="equal">
      <formula>"振替"</formula>
    </cfRule>
  </conditionalFormatting>
  <conditionalFormatting sqref="S57">
    <cfRule type="cellIs" dxfId="1072" priority="148" stopIfTrue="1" operator="equal">
      <formula>"未定"</formula>
    </cfRule>
  </conditionalFormatting>
  <conditionalFormatting sqref="N57:O57">
    <cfRule type="cellIs" dxfId="1071" priority="146" stopIfTrue="1" operator="equal">
      <formula>"未定"</formula>
    </cfRule>
  </conditionalFormatting>
  <conditionalFormatting sqref="N57:O57">
    <cfRule type="cellIs" dxfId="1070" priority="147" stopIfTrue="1" operator="equal">
      <formula>"未定"</formula>
    </cfRule>
  </conditionalFormatting>
  <conditionalFormatting sqref="M68">
    <cfRule type="cellIs" dxfId="1069" priority="142" stopIfTrue="1" operator="equal">
      <formula>"休講"</formula>
    </cfRule>
    <cfRule type="cellIs" dxfId="1068" priority="143" stopIfTrue="1" operator="equal">
      <formula>"追加"</formula>
    </cfRule>
    <cfRule type="cellIs" dxfId="1067" priority="144" stopIfTrue="1" operator="equal">
      <formula>"振替"</formula>
    </cfRule>
  </conditionalFormatting>
  <conditionalFormatting sqref="N68">
    <cfRule type="cellIs" dxfId="1066" priority="145" stopIfTrue="1" operator="equal">
      <formula>"未定"</formula>
    </cfRule>
  </conditionalFormatting>
  <conditionalFormatting sqref="AE73 Z73:AA73">
    <cfRule type="cellIs" dxfId="1065" priority="141" stopIfTrue="1" operator="equal">
      <formula>"未定"</formula>
    </cfRule>
  </conditionalFormatting>
  <conditionalFormatting sqref="AD73">
    <cfRule type="cellIs" dxfId="1064" priority="138" stopIfTrue="1" operator="equal">
      <formula>"休講"</formula>
    </cfRule>
    <cfRule type="cellIs" dxfId="1063" priority="139" stopIfTrue="1" operator="equal">
      <formula>"追加"</formula>
    </cfRule>
    <cfRule type="cellIs" dxfId="1062" priority="140" stopIfTrue="1" operator="equal">
      <formula>"振替"</formula>
    </cfRule>
  </conditionalFormatting>
  <conditionalFormatting sqref="AC73">
    <cfRule type="cellIs" dxfId="1061" priority="137" stopIfTrue="1" operator="equal">
      <formula>"未定"</formula>
    </cfRule>
  </conditionalFormatting>
  <conditionalFormatting sqref="X16">
    <cfRule type="cellIs" dxfId="1060" priority="133" stopIfTrue="1" operator="equal">
      <formula>"休講"</formula>
    </cfRule>
    <cfRule type="cellIs" dxfId="1059" priority="134" stopIfTrue="1" operator="equal">
      <formula>"追加"</formula>
    </cfRule>
    <cfRule type="cellIs" dxfId="1058" priority="135" stopIfTrue="1" operator="equal">
      <formula>"振替"</formula>
    </cfRule>
  </conditionalFormatting>
  <conditionalFormatting sqref="Y16">
    <cfRule type="cellIs" dxfId="1057" priority="136" stopIfTrue="1" operator="equal">
      <formula>"未定"</formula>
    </cfRule>
  </conditionalFormatting>
  <conditionalFormatting sqref="T16:U16">
    <cfRule type="cellIs" dxfId="1056" priority="131" stopIfTrue="1" operator="equal">
      <formula>"未定"</formula>
    </cfRule>
  </conditionalFormatting>
  <conditionalFormatting sqref="T16:U16">
    <cfRule type="cellIs" dxfId="1055" priority="132" stopIfTrue="1" operator="equal">
      <formula>"未定"</formula>
    </cfRule>
  </conditionalFormatting>
  <conditionalFormatting sqref="AD20">
    <cfRule type="cellIs" dxfId="1054" priority="128" stopIfTrue="1" operator="equal">
      <formula>"休講"</formula>
    </cfRule>
    <cfRule type="cellIs" dxfId="1053" priority="129" stopIfTrue="1" operator="equal">
      <formula>"追加"</formula>
    </cfRule>
    <cfRule type="cellIs" dxfId="1052" priority="130" stopIfTrue="1" operator="equal">
      <formula>"振替"</formula>
    </cfRule>
  </conditionalFormatting>
  <conditionalFormatting sqref="AE20">
    <cfRule type="cellIs" dxfId="1051" priority="127" stopIfTrue="1" operator="equal">
      <formula>"未定"</formula>
    </cfRule>
  </conditionalFormatting>
  <conditionalFormatting sqref="Z20:AA20">
    <cfRule type="cellIs" dxfId="1050" priority="126" stopIfTrue="1" operator="equal">
      <formula>"未定"</formula>
    </cfRule>
  </conditionalFormatting>
  <conditionalFormatting sqref="AE23 AK23 M23:O23 S23 Y23">
    <cfRule type="cellIs" dxfId="1049" priority="124" stopIfTrue="1" operator="greaterThan">
      <formula>0</formula>
    </cfRule>
    <cfRule type="cellIs" dxfId="1048" priority="125" stopIfTrue="1" operator="lessThan">
      <formula>0</formula>
    </cfRule>
  </conditionalFormatting>
  <conditionalFormatting sqref="T23:U23">
    <cfRule type="cellIs" dxfId="1047" priority="122" stopIfTrue="1" operator="greaterThan">
      <formula>0</formula>
    </cfRule>
    <cfRule type="cellIs" dxfId="1046" priority="123" stopIfTrue="1" operator="lessThan">
      <formula>0</formula>
    </cfRule>
  </conditionalFormatting>
  <conditionalFormatting sqref="Z23:AA23">
    <cfRule type="cellIs" dxfId="1045" priority="120" stopIfTrue="1" operator="greaterThan">
      <formula>0</formula>
    </cfRule>
    <cfRule type="cellIs" dxfId="1044" priority="121" stopIfTrue="1" operator="lessThan">
      <formula>0</formula>
    </cfRule>
  </conditionalFormatting>
  <conditionalFormatting sqref="AF23:AG23">
    <cfRule type="cellIs" dxfId="1043" priority="118" stopIfTrue="1" operator="greaterThan">
      <formula>0</formula>
    </cfRule>
    <cfRule type="cellIs" dxfId="1042" priority="119" stopIfTrue="1" operator="lessThan">
      <formula>0</formula>
    </cfRule>
  </conditionalFormatting>
  <conditionalFormatting sqref="K23">
    <cfRule type="cellIs" dxfId="1041" priority="116" stopIfTrue="1" operator="greaterThan">
      <formula>0</formula>
    </cfRule>
    <cfRule type="cellIs" dxfId="1040" priority="117" stopIfTrue="1" operator="lessThan">
      <formula>0</formula>
    </cfRule>
  </conditionalFormatting>
  <conditionalFormatting sqref="Q23">
    <cfRule type="cellIs" dxfId="1039" priority="114" stopIfTrue="1" operator="greaterThan">
      <formula>0</formula>
    </cfRule>
    <cfRule type="cellIs" dxfId="1038" priority="115" stopIfTrue="1" operator="lessThan">
      <formula>0</formula>
    </cfRule>
  </conditionalFormatting>
  <conditionalFormatting sqref="W23">
    <cfRule type="cellIs" dxfId="1037" priority="112" stopIfTrue="1" operator="greaterThan">
      <formula>0</formula>
    </cfRule>
    <cfRule type="cellIs" dxfId="1036" priority="113" stopIfTrue="1" operator="lessThan">
      <formula>0</formula>
    </cfRule>
  </conditionalFormatting>
  <conditionalFormatting sqref="AC23">
    <cfRule type="cellIs" dxfId="1035" priority="110" stopIfTrue="1" operator="greaterThan">
      <formula>0</formula>
    </cfRule>
    <cfRule type="cellIs" dxfId="1034" priority="111" stopIfTrue="1" operator="lessThan">
      <formula>0</formula>
    </cfRule>
  </conditionalFormatting>
  <conditionalFormatting sqref="AI23">
    <cfRule type="cellIs" dxfId="1033" priority="108" stopIfTrue="1" operator="greaterThan">
      <formula>0</formula>
    </cfRule>
    <cfRule type="cellIs" dxfId="1032" priority="109" stopIfTrue="1" operator="lessThan">
      <formula>0</formula>
    </cfRule>
  </conditionalFormatting>
  <conditionalFormatting sqref="AE33 AK33 M33:O33 S33 Y33">
    <cfRule type="cellIs" dxfId="1031" priority="106" stopIfTrue="1" operator="greaterThan">
      <formula>0</formula>
    </cfRule>
    <cfRule type="cellIs" dxfId="1030" priority="107" stopIfTrue="1" operator="lessThan">
      <formula>0</formula>
    </cfRule>
  </conditionalFormatting>
  <conditionalFormatting sqref="T33:U33">
    <cfRule type="cellIs" dxfId="1029" priority="104" stopIfTrue="1" operator="greaterThan">
      <formula>0</formula>
    </cfRule>
    <cfRule type="cellIs" dxfId="1028" priority="105" stopIfTrue="1" operator="lessThan">
      <formula>0</formula>
    </cfRule>
  </conditionalFormatting>
  <conditionalFormatting sqref="Z33:AA33">
    <cfRule type="cellIs" dxfId="1027" priority="102" stopIfTrue="1" operator="greaterThan">
      <formula>0</formula>
    </cfRule>
    <cfRule type="cellIs" dxfId="1026" priority="103" stopIfTrue="1" operator="lessThan">
      <formula>0</formula>
    </cfRule>
  </conditionalFormatting>
  <conditionalFormatting sqref="AF33:AG33">
    <cfRule type="cellIs" dxfId="1025" priority="100" stopIfTrue="1" operator="greaterThan">
      <formula>0</formula>
    </cfRule>
    <cfRule type="cellIs" dxfId="1024" priority="101" stopIfTrue="1" operator="lessThan">
      <formula>0</formula>
    </cfRule>
  </conditionalFormatting>
  <conditionalFormatting sqref="K33">
    <cfRule type="cellIs" dxfId="1023" priority="98" stopIfTrue="1" operator="greaterThan">
      <formula>0</formula>
    </cfRule>
    <cfRule type="cellIs" dxfId="1022" priority="99" stopIfTrue="1" operator="lessThan">
      <formula>0</formula>
    </cfRule>
  </conditionalFormatting>
  <conditionalFormatting sqref="Q33">
    <cfRule type="cellIs" dxfId="1021" priority="96" stopIfTrue="1" operator="greaterThan">
      <formula>0</formula>
    </cfRule>
    <cfRule type="cellIs" dxfId="1020" priority="97" stopIfTrue="1" operator="lessThan">
      <formula>0</formula>
    </cfRule>
  </conditionalFormatting>
  <conditionalFormatting sqref="W33">
    <cfRule type="cellIs" dxfId="1019" priority="94" stopIfTrue="1" operator="greaterThan">
      <formula>0</formula>
    </cfRule>
    <cfRule type="cellIs" dxfId="1018" priority="95" stopIfTrue="1" operator="lessThan">
      <formula>0</formula>
    </cfRule>
  </conditionalFormatting>
  <conditionalFormatting sqref="AC33">
    <cfRule type="cellIs" dxfId="1017" priority="92" stopIfTrue="1" operator="greaterThan">
      <formula>0</formula>
    </cfRule>
    <cfRule type="cellIs" dxfId="1016" priority="93" stopIfTrue="1" operator="lessThan">
      <formula>0</formula>
    </cfRule>
  </conditionalFormatting>
  <conditionalFormatting sqref="AI33">
    <cfRule type="cellIs" dxfId="1015" priority="90" stopIfTrue="1" operator="greaterThan">
      <formula>0</formula>
    </cfRule>
    <cfRule type="cellIs" dxfId="1014" priority="91" stopIfTrue="1" operator="lessThan">
      <formula>0</formula>
    </cfRule>
  </conditionalFormatting>
  <conditionalFormatting sqref="AE43 AK43 M43:O43 S43 Y43">
    <cfRule type="cellIs" dxfId="1013" priority="88" stopIfTrue="1" operator="greaterThan">
      <formula>0</formula>
    </cfRule>
    <cfRule type="cellIs" dxfId="1012" priority="89" stopIfTrue="1" operator="lessThan">
      <formula>0</formula>
    </cfRule>
  </conditionalFormatting>
  <conditionalFormatting sqref="T43:U43">
    <cfRule type="cellIs" dxfId="1011" priority="86" stopIfTrue="1" operator="greaterThan">
      <formula>0</formula>
    </cfRule>
    <cfRule type="cellIs" dxfId="1010" priority="87" stopIfTrue="1" operator="lessThan">
      <formula>0</formula>
    </cfRule>
  </conditionalFormatting>
  <conditionalFormatting sqref="Z43:AA43">
    <cfRule type="cellIs" dxfId="1009" priority="84" stopIfTrue="1" operator="greaterThan">
      <formula>0</formula>
    </cfRule>
    <cfRule type="cellIs" dxfId="1008" priority="85" stopIfTrue="1" operator="lessThan">
      <formula>0</formula>
    </cfRule>
  </conditionalFormatting>
  <conditionalFormatting sqref="AF43:AG43">
    <cfRule type="cellIs" dxfId="1007" priority="82" stopIfTrue="1" operator="greaterThan">
      <formula>0</formula>
    </cfRule>
    <cfRule type="cellIs" dxfId="1006" priority="83" stopIfTrue="1" operator="lessThan">
      <formula>0</formula>
    </cfRule>
  </conditionalFormatting>
  <conditionalFormatting sqref="K43">
    <cfRule type="cellIs" dxfId="1005" priority="80" stopIfTrue="1" operator="greaterThan">
      <formula>0</formula>
    </cfRule>
    <cfRule type="cellIs" dxfId="1004" priority="81" stopIfTrue="1" operator="lessThan">
      <formula>0</formula>
    </cfRule>
  </conditionalFormatting>
  <conditionalFormatting sqref="Q43">
    <cfRule type="cellIs" dxfId="1003" priority="78" stopIfTrue="1" operator="greaterThan">
      <formula>0</formula>
    </cfRule>
    <cfRule type="cellIs" dxfId="1002" priority="79" stopIfTrue="1" operator="lessThan">
      <formula>0</formula>
    </cfRule>
  </conditionalFormatting>
  <conditionalFormatting sqref="W43">
    <cfRule type="cellIs" dxfId="1001" priority="76" stopIfTrue="1" operator="greaterThan">
      <formula>0</formula>
    </cfRule>
    <cfRule type="cellIs" dxfId="1000" priority="77" stopIfTrue="1" operator="lessThan">
      <formula>0</formula>
    </cfRule>
  </conditionalFormatting>
  <conditionalFormatting sqref="AC43">
    <cfRule type="cellIs" dxfId="999" priority="74" stopIfTrue="1" operator="greaterThan">
      <formula>0</formula>
    </cfRule>
    <cfRule type="cellIs" dxfId="998" priority="75" stopIfTrue="1" operator="lessThan">
      <formula>0</formula>
    </cfRule>
  </conditionalFormatting>
  <conditionalFormatting sqref="AI43">
    <cfRule type="cellIs" dxfId="997" priority="72" stopIfTrue="1" operator="greaterThan">
      <formula>0</formula>
    </cfRule>
    <cfRule type="cellIs" dxfId="996" priority="73" stopIfTrue="1" operator="lessThan">
      <formula>0</formula>
    </cfRule>
  </conditionalFormatting>
  <conditionalFormatting sqref="AE53 AK53 M53:O53 S53 Y53">
    <cfRule type="cellIs" dxfId="995" priority="70" stopIfTrue="1" operator="greaterThan">
      <formula>0</formula>
    </cfRule>
    <cfRule type="cellIs" dxfId="994" priority="71" stopIfTrue="1" operator="lessThan">
      <formula>0</formula>
    </cfRule>
  </conditionalFormatting>
  <conditionalFormatting sqref="T53:U53">
    <cfRule type="cellIs" dxfId="993" priority="68" stopIfTrue="1" operator="greaterThan">
      <formula>0</formula>
    </cfRule>
    <cfRule type="cellIs" dxfId="992" priority="69" stopIfTrue="1" operator="lessThan">
      <formula>0</formula>
    </cfRule>
  </conditionalFormatting>
  <conditionalFormatting sqref="Z53:AA53">
    <cfRule type="cellIs" dxfId="991" priority="66" stopIfTrue="1" operator="greaterThan">
      <formula>0</formula>
    </cfRule>
    <cfRule type="cellIs" dxfId="990" priority="67" stopIfTrue="1" operator="lessThan">
      <formula>0</formula>
    </cfRule>
  </conditionalFormatting>
  <conditionalFormatting sqref="AF53:AG53">
    <cfRule type="cellIs" dxfId="989" priority="64" stopIfTrue="1" operator="greaterThan">
      <formula>0</formula>
    </cfRule>
    <cfRule type="cellIs" dxfId="988" priority="65" stopIfTrue="1" operator="lessThan">
      <formula>0</formula>
    </cfRule>
  </conditionalFormatting>
  <conditionalFormatting sqref="K53">
    <cfRule type="cellIs" dxfId="987" priority="62" stopIfTrue="1" operator="greaterThan">
      <formula>0</formula>
    </cfRule>
    <cfRule type="cellIs" dxfId="986" priority="63" stopIfTrue="1" operator="lessThan">
      <formula>0</formula>
    </cfRule>
  </conditionalFormatting>
  <conditionalFormatting sqref="Q53">
    <cfRule type="cellIs" dxfId="985" priority="60" stopIfTrue="1" operator="greaterThan">
      <formula>0</formula>
    </cfRule>
    <cfRule type="cellIs" dxfId="984" priority="61" stopIfTrue="1" operator="lessThan">
      <formula>0</formula>
    </cfRule>
  </conditionalFormatting>
  <conditionalFormatting sqref="W53">
    <cfRule type="cellIs" dxfId="983" priority="58" stopIfTrue="1" operator="greaterThan">
      <formula>0</formula>
    </cfRule>
    <cfRule type="cellIs" dxfId="982" priority="59" stopIfTrue="1" operator="lessThan">
      <formula>0</formula>
    </cfRule>
  </conditionalFormatting>
  <conditionalFormatting sqref="AC53">
    <cfRule type="cellIs" dxfId="981" priority="56" stopIfTrue="1" operator="greaterThan">
      <formula>0</formula>
    </cfRule>
    <cfRule type="cellIs" dxfId="980" priority="57" stopIfTrue="1" operator="lessThan">
      <formula>0</formula>
    </cfRule>
  </conditionalFormatting>
  <conditionalFormatting sqref="AI53">
    <cfRule type="cellIs" dxfId="979" priority="54" stopIfTrue="1" operator="greaterThan">
      <formula>0</formula>
    </cfRule>
    <cfRule type="cellIs" dxfId="978" priority="55" stopIfTrue="1" operator="lessThan">
      <formula>0</formula>
    </cfRule>
  </conditionalFormatting>
  <conditionalFormatting sqref="AE63 AK63 M63:O63 S63 Y63">
    <cfRule type="cellIs" dxfId="977" priority="52" stopIfTrue="1" operator="greaterThan">
      <formula>0</formula>
    </cfRule>
    <cfRule type="cellIs" dxfId="976" priority="53" stopIfTrue="1" operator="lessThan">
      <formula>0</formula>
    </cfRule>
  </conditionalFormatting>
  <conditionalFormatting sqref="T63:U63">
    <cfRule type="cellIs" dxfId="975" priority="50" stopIfTrue="1" operator="greaterThan">
      <formula>0</formula>
    </cfRule>
    <cfRule type="cellIs" dxfId="974" priority="51" stopIfTrue="1" operator="lessThan">
      <formula>0</formula>
    </cfRule>
  </conditionalFormatting>
  <conditionalFormatting sqref="Z63:AA63">
    <cfRule type="cellIs" dxfId="973" priority="48" stopIfTrue="1" operator="greaterThan">
      <formula>0</formula>
    </cfRule>
    <cfRule type="cellIs" dxfId="972" priority="49" stopIfTrue="1" operator="lessThan">
      <formula>0</formula>
    </cfRule>
  </conditionalFormatting>
  <conditionalFormatting sqref="AF63:AG63">
    <cfRule type="cellIs" dxfId="971" priority="46" stopIfTrue="1" operator="greaterThan">
      <formula>0</formula>
    </cfRule>
    <cfRule type="cellIs" dxfId="970" priority="47" stopIfTrue="1" operator="lessThan">
      <formula>0</formula>
    </cfRule>
  </conditionalFormatting>
  <conditionalFormatting sqref="K63">
    <cfRule type="cellIs" dxfId="969" priority="44" stopIfTrue="1" operator="greaterThan">
      <formula>0</formula>
    </cfRule>
    <cfRule type="cellIs" dxfId="968" priority="45" stopIfTrue="1" operator="lessThan">
      <formula>0</formula>
    </cfRule>
  </conditionalFormatting>
  <conditionalFormatting sqref="Q63">
    <cfRule type="cellIs" dxfId="967" priority="42" stopIfTrue="1" operator="greaterThan">
      <formula>0</formula>
    </cfRule>
    <cfRule type="cellIs" dxfId="966" priority="43" stopIfTrue="1" operator="lessThan">
      <formula>0</formula>
    </cfRule>
  </conditionalFormatting>
  <conditionalFormatting sqref="W63">
    <cfRule type="cellIs" dxfId="965" priority="40" stopIfTrue="1" operator="greaterThan">
      <formula>0</formula>
    </cfRule>
    <cfRule type="cellIs" dxfId="964" priority="41" stopIfTrue="1" operator="lessThan">
      <formula>0</formula>
    </cfRule>
  </conditionalFormatting>
  <conditionalFormatting sqref="AC63">
    <cfRule type="cellIs" dxfId="963" priority="38" stopIfTrue="1" operator="greaterThan">
      <formula>0</formula>
    </cfRule>
    <cfRule type="cellIs" dxfId="962" priority="39" stopIfTrue="1" operator="lessThan">
      <formula>0</formula>
    </cfRule>
  </conditionalFormatting>
  <conditionalFormatting sqref="AI63">
    <cfRule type="cellIs" dxfId="961" priority="36" stopIfTrue="1" operator="greaterThan">
      <formula>0</formula>
    </cfRule>
    <cfRule type="cellIs" dxfId="960" priority="37" stopIfTrue="1" operator="lessThan">
      <formula>0</formula>
    </cfRule>
  </conditionalFormatting>
  <conditionalFormatting sqref="AE74 AK74 M74:O74 S74 Y74">
    <cfRule type="cellIs" dxfId="959" priority="34" stopIfTrue="1" operator="greaterThan">
      <formula>0</formula>
    </cfRule>
    <cfRule type="cellIs" dxfId="958" priority="35" stopIfTrue="1" operator="lessThan">
      <formula>0</formula>
    </cfRule>
  </conditionalFormatting>
  <conditionalFormatting sqref="T74:U74">
    <cfRule type="cellIs" dxfId="957" priority="32" stopIfTrue="1" operator="greaterThan">
      <formula>0</formula>
    </cfRule>
    <cfRule type="cellIs" dxfId="956" priority="33" stopIfTrue="1" operator="lessThan">
      <formula>0</formula>
    </cfRule>
  </conditionalFormatting>
  <conditionalFormatting sqref="Z74:AA74">
    <cfRule type="cellIs" dxfId="955" priority="30" stopIfTrue="1" operator="greaterThan">
      <formula>0</formula>
    </cfRule>
    <cfRule type="cellIs" dxfId="954" priority="31" stopIfTrue="1" operator="lessThan">
      <formula>0</formula>
    </cfRule>
  </conditionalFormatting>
  <conditionalFormatting sqref="AF74:AG74">
    <cfRule type="cellIs" dxfId="953" priority="28" stopIfTrue="1" operator="greaterThan">
      <formula>0</formula>
    </cfRule>
    <cfRule type="cellIs" dxfId="952" priority="29" stopIfTrue="1" operator="lessThan">
      <formula>0</formula>
    </cfRule>
  </conditionalFormatting>
  <conditionalFormatting sqref="K74">
    <cfRule type="cellIs" dxfId="951" priority="26" stopIfTrue="1" operator="greaterThan">
      <formula>0</formula>
    </cfRule>
    <cfRule type="cellIs" dxfId="950" priority="27" stopIfTrue="1" operator="lessThan">
      <formula>0</formula>
    </cfRule>
  </conditionalFormatting>
  <conditionalFormatting sqref="Q74">
    <cfRule type="cellIs" dxfId="949" priority="24" stopIfTrue="1" operator="greaterThan">
      <formula>0</formula>
    </cfRule>
    <cfRule type="cellIs" dxfId="948" priority="25" stopIfTrue="1" operator="lessThan">
      <formula>0</formula>
    </cfRule>
  </conditionalFormatting>
  <conditionalFormatting sqref="W74">
    <cfRule type="cellIs" dxfId="947" priority="22" stopIfTrue="1" operator="greaterThan">
      <formula>0</formula>
    </cfRule>
    <cfRule type="cellIs" dxfId="946" priority="23" stopIfTrue="1" operator="lessThan">
      <formula>0</formula>
    </cfRule>
  </conditionalFormatting>
  <conditionalFormatting sqref="AC74">
    <cfRule type="cellIs" dxfId="945" priority="20" stopIfTrue="1" operator="greaterThan">
      <formula>0</formula>
    </cfRule>
    <cfRule type="cellIs" dxfId="944" priority="21" stopIfTrue="1" operator="lessThan">
      <formula>0</formula>
    </cfRule>
  </conditionalFormatting>
  <conditionalFormatting sqref="AI74">
    <cfRule type="cellIs" dxfId="943" priority="18" stopIfTrue="1" operator="greaterThan">
      <formula>0</formula>
    </cfRule>
    <cfRule type="cellIs" dxfId="942" priority="19" stopIfTrue="1" operator="lessThan">
      <formula>0</formula>
    </cfRule>
  </conditionalFormatting>
  <conditionalFormatting sqref="M17">
    <cfRule type="cellIs" dxfId="941" priority="17" stopIfTrue="1" operator="equal">
      <formula>"未定"</formula>
    </cfRule>
  </conditionalFormatting>
  <conditionalFormatting sqref="L17">
    <cfRule type="cellIs" dxfId="940" priority="14" stopIfTrue="1" operator="equal">
      <formula>"休講"</formula>
    </cfRule>
    <cfRule type="cellIs" dxfId="939" priority="15" stopIfTrue="1" operator="equal">
      <formula>"追加"</formula>
    </cfRule>
    <cfRule type="cellIs" dxfId="938" priority="16" stopIfTrue="1" operator="equal">
      <formula>"振替"</formula>
    </cfRule>
  </conditionalFormatting>
  <conditionalFormatting sqref="H17:I17">
    <cfRule type="cellIs" dxfId="937" priority="13" stopIfTrue="1" operator="equal">
      <formula>"未定"</formula>
    </cfRule>
  </conditionalFormatting>
  <conditionalFormatting sqref="Z16:AA16">
    <cfRule type="cellIs" dxfId="936" priority="6" stopIfTrue="1" operator="equal">
      <formula>"未定"</formula>
    </cfRule>
  </conditionalFormatting>
  <conditionalFormatting sqref="AD16">
    <cfRule type="cellIs" dxfId="935" priority="7" stopIfTrue="1" operator="equal">
      <formula>"休講"</formula>
    </cfRule>
    <cfRule type="cellIs" dxfId="934" priority="8" stopIfTrue="1" operator="equal">
      <formula>"追加"</formula>
    </cfRule>
    <cfRule type="cellIs" dxfId="933" priority="9" stopIfTrue="1" operator="equal">
      <formula>"振替"</formula>
    </cfRule>
  </conditionalFormatting>
  <conditionalFormatting sqref="AE16">
    <cfRule type="cellIs" dxfId="932" priority="10" stopIfTrue="1" operator="equal">
      <formula>"未定"</formula>
    </cfRule>
  </conditionalFormatting>
  <conditionalFormatting sqref="T19:U19">
    <cfRule type="cellIs" dxfId="931" priority="4" stopIfTrue="1" operator="equal">
      <formula>"未定"</formula>
    </cfRule>
  </conditionalFormatting>
  <conditionalFormatting sqref="T19:U19">
    <cfRule type="cellIs" dxfId="930" priority="5" stopIfTrue="1" operator="equal">
      <formula>"未定"</formula>
    </cfRule>
  </conditionalFormatting>
  <conditionalFormatting sqref="X19">
    <cfRule type="cellIs" dxfId="929" priority="1" stopIfTrue="1" operator="equal">
      <formula>"休講"</formula>
    </cfRule>
    <cfRule type="cellIs" dxfId="928" priority="2" stopIfTrue="1" operator="equal">
      <formula>"追加"</formula>
    </cfRule>
    <cfRule type="cellIs" dxfId="927" priority="3" stopIfTrue="1" operator="equal">
      <formula>"振替"</formula>
    </cfRule>
  </conditionalFormatting>
  <dataValidations count="9">
    <dataValidation type="list" allowBlank="1" showInputMessage="1" showErrorMessage="1" promptTitle="授業区分" prompt="選択して下さい" sqref="R45:R52 X25:X28 R15:R18 L15:L17 AJ15:AJ18 AD20 X66:X73 AD66:AD73 AD25:AD28 AJ25:AJ28 R25:R28 L25:L27 L35:L36 AJ35:AJ42 R40:R42 L45:L47 X39:X42 R55:R62 AJ45:AJ52 L55:L57 AD35:AD42 AJ55:AJ62 R66:R73 AJ66:AJ73 M68 X55:X62 X45:X50 X36 R37:R38 AD45:AD50 AD55:AD62 L66:L67 X15:X19 AD15:AD18" xr:uid="{383F82C4-10FC-4AE9-8F57-E963D295C3D8}">
      <formula1>INDIRECT("data!$c$4:$c$10")</formula1>
    </dataValidation>
    <dataValidation type="list" allowBlank="1" showInputMessage="1" showErrorMessage="1" promptTitle="生徒略称" prompt="生徒略称を選択して下さい" sqref="J36 J47 J55 J57 J45 J66:J67" xr:uid="{2E971707-1092-4B78-889D-3037078FA8F2}">
      <formula1>INDIRECT("data!$ｚ$3:$ｚ$100")</formula1>
    </dataValidation>
    <dataValidation type="list" allowBlank="1" showInputMessage="1" showErrorMessage="1" promptTitle="科目" prompt="科目を選択して下さい" sqref="K47 K55 K57 K45 K35:K36 K66:K67" xr:uid="{DA96BA6D-D580-41DF-8681-49A9BB5E9D1D}">
      <formula1>INDIRECT("data!$Ａｄ$3:$Ａｄ$100")</formula1>
    </dataValidation>
    <dataValidation type="list" allowBlank="1" showInputMessage="1" showErrorMessage="1" promptTitle="講師名" prompt="講師名を選択して下さい" sqref="N68 AE20 M35:M37 Y66:Y73 AK15:AK22 M15:M17 M25:M27 AK25:AK32 AE30:AE32 AE66:AE73 AE25:AE28 S15:S18 AK35:AK42 S35:S42 M45:M47 Y35:Y42 S55:S62 AK45:AK52 M55:M57 AE35:AE42 AK55:AK62 AK66:AK73 S66:S73 S45:S52 Y45:Y50 AE57:AE62 AE55 AD56 Y25:Y32 S25:S32 AE45:AE50 Y55:Y62 M66:M67 Y15:Y22 AE15:AE18" xr:uid="{BA4F9F54-DB86-44FF-95DD-24E12174ABC9}">
      <formula1>INDIRECT("data!$i$3:$i$50")</formula1>
    </dataValidation>
    <dataValidation type="list" allowBlank="1" showInputMessage="1" showErrorMessage="1" promptTitle="科目" prompt="科目を選択して下さい" sqref="K56 K37 K46 K15:K17 AC15:AC18 W66:W73 AI15:AI22 AC24:AC28 Q30:Q32 K25:K27 AC66:AC72 AC30:AC32 AI24:AI32 Q37:Q42 Q15:Q18 L68 AI34:AI42 Q44:Q52 W54:W62 W24:W32 W34:W42 AI44:AI52 AI54:AI62 Q66:Q73 AI66:AI73 AC34:AC42 W44:W50 Q24:Q26 Q34 AC48:AC50 AC54:AC62 AC44:AC46 Q54:Q62 W15:W22" xr:uid="{1524501E-A7AF-4F37-B935-AB265E8364D6}">
      <formula1>INDIRECT("data!$ae$3:$ae$100")</formula1>
    </dataValidation>
    <dataValidation type="list" allowBlank="1" showInputMessage="1" showErrorMessage="1" sqref="P38 P40:P42" xr:uid="{622B86A9-5AC1-4B5C-8D74-FA2CFF5DA885}">
      <formula1>INDIRECT("data!$S$3:$S$100")</formula1>
    </dataValidation>
    <dataValidation type="list" allowBlank="1" showInputMessage="1" showErrorMessage="1" promptTitle="生徒略称" prompt="生徒略称を選択して下さい" sqref="J56 J37 J46 AH35:AH42 AB20 V66:V73 AH15:AH22 P15:P18 J15:J17 J25:J27 AH25:AH32 AB30:AB32 AB66:AB73 J35 P45:P52 V35:V42 P66:P73 AH45:AH52 V45:V50 AB35:AB42 AH55:AH62 AH66:AH73 K68 P35:P37 V55:V62 P25:P32 V25:V32 AB25:AB28 P39 AB45:AB50 AB55:AB62 P55:P62 V15:V22 AB15:AB18" xr:uid="{80AC21D9-498D-43F3-B19D-AF6DD50C2BEC}">
      <formula1>INDIRECT("data!$S$3:$S$100")</formula1>
    </dataValidation>
    <dataValidation type="list" allowBlank="1" showInputMessage="1" showErrorMessage="1" promptTitle="授業区分" prompt="選択して下さい" sqref="AD30:AD32 L37 X37:X38 AJ29:AJ32 X29:X32 X35 AJ19:AJ22 R29:R32 R35:R36 R39 X20:X22" xr:uid="{87D60079-526F-43EF-93BB-F10B68EE7D2D}">
      <formula1>INDIRECT("data!$c$4:$c$13")</formula1>
    </dataValidation>
    <dataValidation type="list" allowBlank="1" showInputMessage="1" showErrorMessage="1" promptTitle="科目" prompt="科目を選択して下さい" sqref="AC20" xr:uid="{474FFB54-AB2B-443A-A9B9-0B67B9783D29}">
      <formula1>INDIRECT("data!$af$3:$af$100")</formula1>
    </dataValidation>
  </dataValidations>
  <pageMargins left="0.25" right="0.25" top="0.75" bottom="0.75" header="0.3" footer="0.3"/>
  <pageSetup paperSize="9" scale="4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/>
  <dimension ref="A1:BB394"/>
  <sheetViews>
    <sheetView zoomScaleNormal="100" workbookViewId="0">
      <pane xSplit="10" ySplit="9" topLeftCell="K10" activePane="bottomRight" state="frozen"/>
      <selection activeCell="R37" sqref="R37"/>
      <selection pane="topRight" activeCell="R37" sqref="R37"/>
      <selection pane="bottomLeft" activeCell="R37" sqref="R37"/>
      <selection pane="bottomRight" activeCell="AO24" sqref="AO24"/>
    </sheetView>
  </sheetViews>
  <sheetFormatPr defaultColWidth="9" defaultRowHeight="13" x14ac:dyDescent="0.2"/>
  <cols>
    <col min="1" max="1" width="1.08984375" style="213" customWidth="1"/>
    <col min="2" max="2" width="3.08984375" style="233" customWidth="1"/>
    <col min="3" max="3" width="7.453125" style="269" customWidth="1"/>
    <col min="4" max="4" width="5.7265625" style="233" customWidth="1"/>
    <col min="5" max="5" width="12" style="364" customWidth="1"/>
    <col min="6" max="6" width="7.36328125" style="364" customWidth="1"/>
    <col min="7" max="7" width="6.90625" style="233" customWidth="1"/>
    <col min="8" max="8" width="5.453125" style="233" customWidth="1"/>
    <col min="9" max="9" width="14" style="365" customWidth="1"/>
    <col min="10" max="10" width="5.36328125" style="233" customWidth="1"/>
    <col min="11" max="11" width="8.453125" style="366" customWidth="1"/>
    <col min="12" max="13" width="4.26953125" style="233" customWidth="1"/>
    <col min="14" max="16" width="6.6328125" style="233" customWidth="1"/>
    <col min="17" max="17" width="8.453125" style="233" customWidth="1"/>
    <col min="18" max="18" width="4.26953125" style="233" customWidth="1"/>
    <col min="19" max="19" width="5.7265625" style="233" customWidth="1"/>
    <col min="20" max="21" width="4.26953125" style="233" customWidth="1"/>
    <col min="22" max="22" width="7.6328125" style="233" customWidth="1"/>
    <col min="23" max="24" width="7.6328125" style="219" customWidth="1"/>
    <col min="25" max="25" width="4.453125" style="219" customWidth="1"/>
    <col min="26" max="26" width="6.453125" style="219" customWidth="1"/>
    <col min="27" max="27" width="5.6328125" style="219" customWidth="1"/>
    <col min="28" max="51" width="3.453125" style="219" customWidth="1"/>
    <col min="52" max="52" width="4.36328125" style="219" customWidth="1"/>
    <col min="53" max="54" width="4.26953125" style="219" customWidth="1"/>
    <col min="55" max="16384" width="9" style="219"/>
  </cols>
  <sheetData>
    <row r="1" spans="1:54" ht="7.5" customHeight="1" thickBot="1" x14ac:dyDescent="0.25">
      <c r="B1" s="214"/>
      <c r="C1" s="215"/>
      <c r="D1" s="214"/>
      <c r="E1" s="216"/>
      <c r="F1" s="216"/>
      <c r="G1" s="214"/>
      <c r="H1" s="214"/>
      <c r="I1" s="217"/>
      <c r="J1" s="214"/>
      <c r="K1" s="218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3"/>
      <c r="X1" s="213"/>
      <c r="Y1" s="213"/>
      <c r="Z1" s="213"/>
    </row>
    <row r="2" spans="1:54" s="233" customFormat="1" ht="15" customHeight="1" thickBot="1" x14ac:dyDescent="0.25">
      <c r="A2" s="214"/>
      <c r="B2" s="214"/>
      <c r="C2" s="1407" t="s">
        <v>857</v>
      </c>
      <c r="D2" s="1408"/>
      <c r="E2" s="1408"/>
      <c r="F2" s="1408"/>
      <c r="G2" s="1409"/>
      <c r="H2" s="214"/>
      <c r="I2" s="220" t="s">
        <v>0</v>
      </c>
      <c r="J2" s="214"/>
      <c r="K2" s="221" t="s">
        <v>1</v>
      </c>
      <c r="L2" s="1458" t="s">
        <v>33</v>
      </c>
      <c r="M2" s="1459"/>
      <c r="N2" s="222" t="s">
        <v>40</v>
      </c>
      <c r="O2" s="223" t="s">
        <v>37</v>
      </c>
      <c r="P2" s="224" t="s">
        <v>2</v>
      </c>
      <c r="Q2" s="225" t="s">
        <v>3</v>
      </c>
      <c r="R2" s="226" t="s">
        <v>4</v>
      </c>
      <c r="S2" s="227" t="s">
        <v>5</v>
      </c>
      <c r="T2" s="228" t="s">
        <v>3</v>
      </c>
      <c r="U2" s="215"/>
      <c r="V2" s="1452" t="s">
        <v>6</v>
      </c>
      <c r="W2" s="1453"/>
      <c r="X2" s="1453"/>
      <c r="Y2" s="1454"/>
      <c r="Z2" s="214"/>
      <c r="AA2" s="229" t="s">
        <v>0</v>
      </c>
      <c r="AB2" s="1430" t="s">
        <v>7</v>
      </c>
      <c r="AC2" s="1431"/>
      <c r="AD2" s="1425" t="s">
        <v>8</v>
      </c>
      <c r="AE2" s="1431"/>
      <c r="AF2" s="1425" t="s">
        <v>9</v>
      </c>
      <c r="AG2" s="1431"/>
      <c r="AH2" s="1425" t="s">
        <v>10</v>
      </c>
      <c r="AI2" s="1431"/>
      <c r="AJ2" s="1425" t="s">
        <v>11</v>
      </c>
      <c r="AK2" s="1431"/>
      <c r="AL2" s="1425" t="s">
        <v>12</v>
      </c>
      <c r="AM2" s="1426"/>
      <c r="AN2" s="1430" t="s">
        <v>13</v>
      </c>
      <c r="AO2" s="1431"/>
      <c r="AP2" s="1425" t="s">
        <v>14</v>
      </c>
      <c r="AQ2" s="1431"/>
      <c r="AR2" s="1425" t="s">
        <v>15</v>
      </c>
      <c r="AS2" s="1432"/>
      <c r="AT2" s="1426" t="s">
        <v>16</v>
      </c>
      <c r="AU2" s="1431"/>
      <c r="AV2" s="1425" t="s">
        <v>17</v>
      </c>
      <c r="AW2" s="1431"/>
      <c r="AX2" s="1425" t="s">
        <v>18</v>
      </c>
      <c r="AY2" s="1426"/>
      <c r="AZ2" s="230" t="s">
        <v>3</v>
      </c>
      <c r="BA2" s="231" t="s">
        <v>33</v>
      </c>
      <c r="BB2" s="232" t="s">
        <v>37</v>
      </c>
    </row>
    <row r="3" spans="1:54" ht="26.25" customHeight="1" thickTop="1" thickBot="1" x14ac:dyDescent="0.25">
      <c r="B3" s="214"/>
      <c r="C3" s="1455" t="s">
        <v>19</v>
      </c>
      <c r="D3" s="1456"/>
      <c r="E3" s="1456"/>
      <c r="F3" s="1456"/>
      <c r="G3" s="1457"/>
      <c r="H3" s="234"/>
      <c r="I3" s="235">
        <f>SUM(B95:$B$9789)</f>
        <v>243</v>
      </c>
      <c r="J3" s="214"/>
      <c r="K3" s="236">
        <f>COUNTIF(H95:H9789,K2)</f>
        <v>1</v>
      </c>
      <c r="L3" s="1404">
        <f>COUNTIF(H95:H9789,L2)</f>
        <v>220</v>
      </c>
      <c r="M3" s="1405"/>
      <c r="N3" s="237">
        <f>COUNTIF(H95:H9789,N2)</f>
        <v>22</v>
      </c>
      <c r="O3" s="237">
        <f>COUNTIF(H95:H9789,O2)</f>
        <v>0</v>
      </c>
      <c r="P3" s="237">
        <f>COUNTIF(H95:H9789,P2)</f>
        <v>0</v>
      </c>
      <c r="Q3" s="238">
        <f>SUM(K3:P3)</f>
        <v>243</v>
      </c>
      <c r="R3" s="239">
        <f>SUM(R11:R72)</f>
        <v>208</v>
      </c>
      <c r="S3" s="238">
        <f>SUM(S11:S72)</f>
        <v>24</v>
      </c>
      <c r="T3" s="240">
        <f>N3+L3+O3+P3+K3</f>
        <v>243</v>
      </c>
      <c r="U3" s="241"/>
      <c r="V3" s="1439" t="s">
        <v>20</v>
      </c>
      <c r="W3" s="1440"/>
      <c r="X3" s="1440"/>
      <c r="Y3" s="1441"/>
      <c r="Z3" s="242"/>
      <c r="AA3" s="1435" t="e">
        <f>SUM(AB3:AY3)</f>
        <v>#N/A</v>
      </c>
      <c r="AB3" s="233" t="e">
        <f>COUNTIF(J95:$J$9789,AB2)-SUMPRODUCT(($J$95:$J$9789=$AB$2)*($H$95:$H$9789=DATA!Q2))-SUMPRODUCT(($J$95:$J$9789=$AB$2)*($B$95:$B$9789=DATA!Q3))-AC3</f>
        <v>#N/A</v>
      </c>
      <c r="AC3" s="243" t="e">
        <f>SUMPRODUCT(($J$95:$J$9789=$AB$2)*($H$95:$H$9789=DATA!Q4))</f>
        <v>#N/A</v>
      </c>
      <c r="AD3" s="244" t="e">
        <f>COUNTIF(J95:$J$9789,AD2)-SUMPRODUCT(($J$95:$J$9789=$AD$2)*($H$95:$H$9789=DATA!Q2))-SUMPRODUCT(($J$95:$J$9789=$AD$2)*($B$95:$B$9789=DATA!Q3))-AE3</f>
        <v>#N/A</v>
      </c>
      <c r="AE3" s="244" t="e">
        <f>SUMPRODUCT(($J$95:$J$9789=$AD$2)*($H$95:$H$9789=DATA!Q4))</f>
        <v>#N/A</v>
      </c>
      <c r="AF3" s="244" t="e">
        <f>COUNTIF(J95:$J$9789,AF2)-SUMPRODUCT(($J$95:$J$9789=$AF$2)*($H$95:$H$9789=DATA!Q2))-SUMPRODUCT(($J$95:$J$9789=$AF$2)*($B$95:$B$9789=DATA!Q3))-AG3</f>
        <v>#N/A</v>
      </c>
      <c r="AG3" s="244" t="e">
        <f>SUMPRODUCT(($J$95:$J$9789=$AF$2)*($H$95:$H$9789=DATA!Q4))</f>
        <v>#N/A</v>
      </c>
      <c r="AH3" s="244" t="e">
        <f>COUNTIF(J95:$J$9789,AH2)-SUMPRODUCT(($J$95:$J$9789=$AH$2)*($H$95:$H$9789=DATA!Q2))-SUMPRODUCT(($J$95:$J$9789=$AH$2)*($B$95:$B$9789=DATA!Q3))-AI3</f>
        <v>#N/A</v>
      </c>
      <c r="AI3" s="244" t="e">
        <f>SUMPRODUCT(($J$95:$J$9789=$AH$2)*($H$95:$H$9789=DATA!Q4))</f>
        <v>#N/A</v>
      </c>
      <c r="AJ3" s="244" t="e">
        <f>COUNTIF(J95:$J$9789,AJ2)-SUMPRODUCT(($J$95:$J$9789=$AJ$2)*($H$95:$H$9789=DATA!Q2))-SUMPRODUCT(($J$95:$J$9789=$AJ$2)*($B$95:$B$9789=DATA!Q3))-AK3</f>
        <v>#N/A</v>
      </c>
      <c r="AK3" s="244" t="e">
        <f>SUMPRODUCT(($J$95:$J$9789=$AJ$2)*($H$95:$H$9789=DATA!Q4))</f>
        <v>#N/A</v>
      </c>
      <c r="AL3" s="244" t="e">
        <f>COUNTIF(J95:$J$9789,AL2)-SUMPRODUCT(($J$95:$J$9789=$AL$2)*($H$95:$H$9789=DATA!Q2))-SUMPRODUCT(($J$95:$J$9789=AL2)*($B$95:$B$9789=DATA!Q3))-AM3</f>
        <v>#N/A</v>
      </c>
      <c r="AM3" s="245" t="e">
        <f>SUMPRODUCT(($J$95:$J$9789=$AL$2)*($H$95:$H$9789=DATA!Q4))</f>
        <v>#N/A</v>
      </c>
      <c r="AN3" s="246" t="e">
        <f>COUNTIF(J95:$J$9789,AN2)-SUMPRODUCT(($J$95:$J$9789=$AN$2)*($H$95:$H$9789=DATA!Q2))-SUMPRODUCT(($J$95:$J$9789=$AN$2)*($B$95:$B$9789=DATA!Q3))-AO3</f>
        <v>#N/A</v>
      </c>
      <c r="AO3" s="247" t="e">
        <f>SUMPRODUCT(($J$95:$J$9789=$AN$2)*($H$95:$H$9789=DATA!Q4))</f>
        <v>#N/A</v>
      </c>
      <c r="AP3" s="244" t="e">
        <f>COUNTIF(J95:$J$9789,AP2)-SUMPRODUCT(($J$95:$J$9789=$AP$2)*($H$95:$H$9789=DATA!Q2))-SUMPRODUCT(($J$95:$J$9789=$AP$2)*($B$95:$B$9789=DATA!Q3))-AQ3</f>
        <v>#N/A</v>
      </c>
      <c r="AQ3" s="244" t="e">
        <f>SUMPRODUCT(($J$95:$J$9789=$AP$2)*($H$95:$H$9789=DATA!Q4))</f>
        <v>#N/A</v>
      </c>
      <c r="AR3" s="244" t="e">
        <f>COUNTIF(J95:$J$9789,AR2)-SUMPRODUCT(($J$95:$J$9789=$AR$2)*($H$95:$H$9789=DATA!Q2))-SUMPRODUCT(($J$95:$J$9789=$AR$2)*($B$95:$B$9789=DATA!Q3))-AS3</f>
        <v>#N/A</v>
      </c>
      <c r="AS3" s="248" t="e">
        <f>SUMPRODUCT(($J$95:$J$9789=$AR$2)*($H$95:$H$9789=DATA!Q4))</f>
        <v>#N/A</v>
      </c>
      <c r="AT3" s="233" t="e">
        <f>COUNTIF(J95:$J$9789,AT2)-SUMPRODUCT(($J$95:$J$9789=$AT$2)*($H$95:$H$9789=DATA!Q2))-SUMPRODUCT(($J$95:$J$9789=$AT$2)*($B$95:$B$9789=DATA!Q3))-AU3</f>
        <v>#N/A</v>
      </c>
      <c r="AU3" s="247" t="e">
        <f>SUMPRODUCT(($J$95:$J$9789=$AT$2)*($H$95:$H$9789=DATA!Q4))</f>
        <v>#N/A</v>
      </c>
      <c r="AV3" s="244" t="e">
        <f>COUNTIF(J95:$J$9789,AV2)-SUMPRODUCT(($J$95:$J$9789=$AV$2)*($H$95:$H$9789=DATA!Q2))-SUMPRODUCT(($J$95:$J$9789=$AV$2)*($B$95:$B$9789=DATA!Q3))-AW3</f>
        <v>#N/A</v>
      </c>
      <c r="AW3" s="244" t="e">
        <f>SUMPRODUCT(($J$95:$J$9789=$AV$2)*($H$95:$H$9789=DATA!Q4))</f>
        <v>#N/A</v>
      </c>
      <c r="AX3" s="244" t="e">
        <f>COUNTIF(J95:$J$9789,AX2)-SUMPRODUCT(($J$95:$J$9789=$AX$2)*($H$95:$H$9789=DATA!Q2))-SUMPRODUCT(($J$95:$J$9789=$AX$2)*($B$95:$B$9789=DATA!Q3))-AY3</f>
        <v>#N/A</v>
      </c>
      <c r="AY3" s="244" t="e">
        <f>SUMPRODUCT(($J$95:$J$9789=$AX$2)*($H$95:$H$9789=DATA!Q4))</f>
        <v>#N/A</v>
      </c>
      <c r="AZ3" s="249" t="e">
        <f>BA3+BB3</f>
        <v>#N/A</v>
      </c>
      <c r="BA3" s="250" t="e">
        <f>AB3+AD3+AF3+AH3+AJ3+AL3+AN3+AP3+AR3+AT3+AV3+AX3</f>
        <v>#N/A</v>
      </c>
      <c r="BB3" s="251" t="e">
        <f>AC3+AE3+AG3+AI3+AK3+AM3+AO3+AQ3+AS3+AU3+AW3+AY3</f>
        <v>#N/A</v>
      </c>
    </row>
    <row r="4" spans="1:54" s="269" customFormat="1" ht="6" customHeight="1" thickBot="1" x14ac:dyDescent="0.25">
      <c r="A4" s="215"/>
      <c r="B4" s="214"/>
      <c r="C4" s="252"/>
      <c r="D4" s="252"/>
      <c r="E4" s="252"/>
      <c r="F4" s="252"/>
      <c r="G4" s="252"/>
      <c r="H4" s="252"/>
      <c r="I4" s="214"/>
      <c r="J4" s="253"/>
      <c r="K4" s="254"/>
      <c r="L4" s="255"/>
      <c r="M4" s="255"/>
      <c r="N4" s="256"/>
      <c r="O4" s="255"/>
      <c r="P4" s="255"/>
      <c r="Q4" s="257"/>
      <c r="R4" s="255"/>
      <c r="S4" s="255"/>
      <c r="T4" s="258"/>
      <c r="U4" s="258"/>
      <c r="V4" s="258"/>
      <c r="W4" s="255"/>
      <c r="X4" s="255"/>
      <c r="Y4" s="259"/>
      <c r="Z4" s="215"/>
      <c r="AA4" s="1436"/>
      <c r="AB4" s="260" t="s">
        <v>33</v>
      </c>
      <c r="AC4" s="261" t="s">
        <v>37</v>
      </c>
      <c r="AD4" s="262" t="s">
        <v>33</v>
      </c>
      <c r="AE4" s="261" t="s">
        <v>37</v>
      </c>
      <c r="AF4" s="262" t="s">
        <v>33</v>
      </c>
      <c r="AG4" s="261" t="s">
        <v>37</v>
      </c>
      <c r="AH4" s="262" t="s">
        <v>33</v>
      </c>
      <c r="AI4" s="261" t="s">
        <v>37</v>
      </c>
      <c r="AJ4" s="262" t="s">
        <v>33</v>
      </c>
      <c r="AK4" s="261" t="s">
        <v>37</v>
      </c>
      <c r="AL4" s="262" t="s">
        <v>33</v>
      </c>
      <c r="AM4" s="263" t="s">
        <v>37</v>
      </c>
      <c r="AN4" s="260" t="s">
        <v>33</v>
      </c>
      <c r="AO4" s="261" t="s">
        <v>37</v>
      </c>
      <c r="AP4" s="262" t="s">
        <v>33</v>
      </c>
      <c r="AQ4" s="261" t="s">
        <v>37</v>
      </c>
      <c r="AR4" s="262" t="s">
        <v>33</v>
      </c>
      <c r="AS4" s="264" t="s">
        <v>37</v>
      </c>
      <c r="AT4" s="265" t="s">
        <v>33</v>
      </c>
      <c r="AU4" s="261" t="s">
        <v>37</v>
      </c>
      <c r="AV4" s="262" t="s">
        <v>33</v>
      </c>
      <c r="AW4" s="261" t="s">
        <v>37</v>
      </c>
      <c r="AX4" s="262" t="s">
        <v>33</v>
      </c>
      <c r="AY4" s="263" t="s">
        <v>37</v>
      </c>
      <c r="AZ4" s="266"/>
      <c r="BA4" s="267"/>
      <c r="BB4" s="268"/>
    </row>
    <row r="5" spans="1:54" ht="15" hidden="1" customHeight="1" thickTop="1" thickBot="1" x14ac:dyDescent="0.25">
      <c r="B5" s="214"/>
      <c r="C5" s="1416" t="s">
        <v>22</v>
      </c>
      <c r="D5" s="1417"/>
      <c r="E5" s="1417"/>
      <c r="F5" s="270"/>
      <c r="G5" s="271" t="s">
        <v>23</v>
      </c>
      <c r="H5" s="252"/>
      <c r="I5" s="272" t="s">
        <v>24</v>
      </c>
      <c r="J5" s="253"/>
      <c r="K5" s="273" t="s">
        <v>25</v>
      </c>
      <c r="L5" s="1406" t="s">
        <v>26</v>
      </c>
      <c r="M5" s="1406"/>
      <c r="N5" s="274" t="s">
        <v>27</v>
      </c>
      <c r="O5" s="275" t="s">
        <v>28</v>
      </c>
      <c r="P5" s="275" t="s">
        <v>29</v>
      </c>
      <c r="Q5" s="276" t="s">
        <v>30</v>
      </c>
      <c r="R5" s="1381" t="s">
        <v>31</v>
      </c>
      <c r="S5" s="1382"/>
      <c r="T5" s="258"/>
      <c r="U5" s="258"/>
      <c r="V5" s="1401" t="s">
        <v>32</v>
      </c>
      <c r="W5" s="1401"/>
      <c r="X5" s="1401"/>
      <c r="Y5" s="1401"/>
      <c r="Z5" s="277"/>
      <c r="AA5" s="278" t="s">
        <v>3</v>
      </c>
      <c r="AB5" s="1437" t="e">
        <f>AB3+AC3</f>
        <v>#N/A</v>
      </c>
      <c r="AC5" s="1438"/>
      <c r="AD5" s="1427" t="e">
        <f>AD3+AE3</f>
        <v>#N/A</v>
      </c>
      <c r="AE5" s="1428"/>
      <c r="AF5" s="1427" t="e">
        <f>AF3+AG3</f>
        <v>#N/A</v>
      </c>
      <c r="AG5" s="1428"/>
      <c r="AH5" s="1427" t="e">
        <f>AH3+AI3</f>
        <v>#N/A</v>
      </c>
      <c r="AI5" s="1428"/>
      <c r="AJ5" s="1427" t="e">
        <f>AJ3+AK3</f>
        <v>#N/A</v>
      </c>
      <c r="AK5" s="1428"/>
      <c r="AL5" s="1427" t="e">
        <f>AL3+AM3</f>
        <v>#N/A</v>
      </c>
      <c r="AM5" s="1429"/>
      <c r="AN5" s="1434" t="e">
        <f>AN3+AO3</f>
        <v>#N/A</v>
      </c>
      <c r="AO5" s="1428"/>
      <c r="AP5" s="1427" t="e">
        <f>AP3+AQ3</f>
        <v>#N/A</v>
      </c>
      <c r="AQ5" s="1428"/>
      <c r="AR5" s="1427" t="e">
        <f>AR3+AS3</f>
        <v>#N/A</v>
      </c>
      <c r="AS5" s="1433"/>
      <c r="AT5" s="1429" t="e">
        <f>AT3+AU3</f>
        <v>#N/A</v>
      </c>
      <c r="AU5" s="1428"/>
      <c r="AV5" s="1427" t="e">
        <f>AV3+AW3</f>
        <v>#N/A</v>
      </c>
      <c r="AW5" s="1428"/>
      <c r="AX5" s="1427" t="e">
        <f>AX3+AY3</f>
        <v>#N/A</v>
      </c>
      <c r="AY5" s="1429"/>
      <c r="AZ5" s="279" t="s">
        <v>3</v>
      </c>
      <c r="BA5" s="280" t="s">
        <v>175</v>
      </c>
      <c r="BB5" s="281" t="s">
        <v>44</v>
      </c>
    </row>
    <row r="6" spans="1:54" ht="26.25" customHeight="1" thickTop="1" thickBot="1" x14ac:dyDescent="0.25">
      <c r="B6" s="214"/>
      <c r="C6" s="282" t="s">
        <v>33</v>
      </c>
      <c r="D6" s="283">
        <f>COUNTIF(B10:B86,1)</f>
        <v>43</v>
      </c>
      <c r="E6" s="284" t="s">
        <v>311</v>
      </c>
      <c r="F6" s="285"/>
      <c r="G6" s="286">
        <f>COUNTIF(B10:B86,1)</f>
        <v>43</v>
      </c>
      <c r="H6" s="287"/>
      <c r="I6" s="288">
        <f>SUM(K6:R6)</f>
        <v>74</v>
      </c>
      <c r="J6" s="214"/>
      <c r="K6" s="289">
        <f>COUNTIF(U10:U86,K5)</f>
        <v>10</v>
      </c>
      <c r="L6" s="1383">
        <f>COUNTIF(U10:U86,L5)</f>
        <v>14</v>
      </c>
      <c r="M6" s="1422"/>
      <c r="N6" s="290">
        <f>COUNTIF(U10:U86,N5)</f>
        <v>14</v>
      </c>
      <c r="O6" s="290">
        <f>COUNTIF(U10:U86,O5)</f>
        <v>15</v>
      </c>
      <c r="P6" s="290">
        <f>COUNTIF(U10:U86,P5)</f>
        <v>12</v>
      </c>
      <c r="Q6" s="291">
        <f>COUNTIF(U10:U86,Q5)</f>
        <v>9</v>
      </c>
      <c r="R6" s="1383">
        <f>COUNTIF(U11:U86,R5)</f>
        <v>0</v>
      </c>
      <c r="S6" s="1384"/>
      <c r="T6" s="292"/>
      <c r="U6" s="293"/>
      <c r="V6" s="1398">
        <f>SUBTOTAL(9,B95:$B$9789)</f>
        <v>243</v>
      </c>
      <c r="W6" s="1398"/>
      <c r="X6" s="1398"/>
      <c r="Y6" s="1398"/>
      <c r="Z6" s="213"/>
      <c r="AA6" s="294" t="s">
        <v>113</v>
      </c>
      <c r="AB6" s="295">
        <f>SUMPRODUCT(($B$63:$B$86=1)*($J$63:$J$86=AB2))-AC6</f>
        <v>0</v>
      </c>
      <c r="AC6" s="296">
        <f>SUMPRODUCT(($B$63:$B$86=1)*($J$63:$J$86=AB2)*($H$63:$H$86="新規"))</f>
        <v>0</v>
      </c>
      <c r="AD6" s="297">
        <f>SUMPRODUCT(($B$63:$B$86=1)*($J$63:$J$86=AD2))-AE6</f>
        <v>0</v>
      </c>
      <c r="AE6" s="296">
        <f>SUMPRODUCT(($B$63:$B$86=1)*($J$63:$J$86=AD2)*($H$63:$H$86="新規"))</f>
        <v>0</v>
      </c>
      <c r="AF6" s="297">
        <f>SUMPRODUCT(($B$63:$B$86=1)*($J$63:$J$86=AF2))-AG6</f>
        <v>0</v>
      </c>
      <c r="AG6" s="296">
        <f>SUMPRODUCT(($B$63:$B$86=1)*($J$63:$J$86=AF2)*($H$63:$H$86="新規"))</f>
        <v>0</v>
      </c>
      <c r="AH6" s="297">
        <f>SUMPRODUCT(($B$63:$B$86=1)*($J$63:$J$86=AH2))-AI6</f>
        <v>0</v>
      </c>
      <c r="AI6" s="296">
        <f>SUMPRODUCT(($B$63:$B$86=1)*($J$63:$J$86=AH2)*($H$63:$H$86="新規"))</f>
        <v>0</v>
      </c>
      <c r="AJ6" s="297">
        <f>SUMPRODUCT(($B$63:$B$86=1)*($J$63:$J$86=AJ2))-AK6</f>
        <v>0</v>
      </c>
      <c r="AK6" s="296">
        <f>SUMPRODUCT(($B$63:$B$86=1)*($J$63:$J$86=AJ2)*($H$63:$H$86="新規"))</f>
        <v>0</v>
      </c>
      <c r="AL6" s="297">
        <f>SUMPRODUCT(($B$63:$B$86=1)*($J$63:$J$86=AL2))-AM6</f>
        <v>0</v>
      </c>
      <c r="AM6" s="296">
        <f>SUMPRODUCT(($B$63:$B$86=1)*($J$63:$J$86=AL2)*($H$63:$H$86="新規"))</f>
        <v>0</v>
      </c>
      <c r="AN6" s="297">
        <f>SUMPRODUCT(($B$63:$B$86=1)*($J$63:$J$86=AN2))-AO6</f>
        <v>0</v>
      </c>
      <c r="AO6" s="296">
        <f>SUMPRODUCT(($B$63:$B$86=1)*($J$63:$J$86=AN2)*($H$63:$H$86="新規"))</f>
        <v>0</v>
      </c>
      <c r="AP6" s="297">
        <f>SUMPRODUCT(($B$63:$B$86=1)*($J$63:$J$86=AP2))-AQ6</f>
        <v>0</v>
      </c>
      <c r="AQ6" s="296">
        <f>SUMPRODUCT(($B$63:$B$86=1)*($J$63:$J$86=AP2)*($H$63:$H$86="新規"))</f>
        <v>0</v>
      </c>
      <c r="AR6" s="297">
        <f>SUMPRODUCT(($B$63:$B$86=1)*($J$63:$J$86=AR2))-AS6</f>
        <v>0</v>
      </c>
      <c r="AS6" s="296">
        <f>SUMPRODUCT(($B$63:$B$86=1)*($J$63:$J$86=AR2)*($H$63:$H$86="新規"))</f>
        <v>0</v>
      </c>
      <c r="AT6" s="295">
        <f>SUMPRODUCT(($B$63:$B$86=1)*($J$63:$J$86=AT2))-AU6</f>
        <v>0</v>
      </c>
      <c r="AU6" s="296">
        <f>SUMPRODUCT(($B$63:$B$86=1)*($J$63:$J$86=AT2)*($H$63:$H$86="新規"))</f>
        <v>0</v>
      </c>
      <c r="AV6" s="297">
        <f>SUMPRODUCT(($B$63:$B$86=1)*($J$63:$J$86=AV2))-AW6</f>
        <v>0</v>
      </c>
      <c r="AW6" s="296">
        <f>SUMPRODUCT(($B$63:$B$86=1)*($J$63:$J$86=AV2)*($H$63:$H$86="新規"))</f>
        <v>0</v>
      </c>
      <c r="AX6" s="297">
        <f>SUMPRODUCT(($B$63:$B$86=1)*($J$63:$J$86=AX2))-AY6</f>
        <v>0</v>
      </c>
      <c r="AY6" s="298">
        <f>SUMPRODUCT(($B$63:$B$86=1)*($J$63:$J$86=AX2)*($H$63:$H$86="新規"))</f>
        <v>0</v>
      </c>
      <c r="AZ6" s="299">
        <f>SUM(AB6:AY6)</f>
        <v>0</v>
      </c>
      <c r="BA6" s="300">
        <f>AX6+AV6+AT6+AR6+AP6+AN6+AL6+AJ6+AH6+AF6+AD6+AB6</f>
        <v>0</v>
      </c>
      <c r="BB6" s="301">
        <f>AC6+AE6+AG6+AI6+AK6+AM6+AO6+AQ6+AS6+AU6+AW6+AY6</f>
        <v>0</v>
      </c>
    </row>
    <row r="7" spans="1:54" ht="7.5" customHeight="1" thickBot="1" x14ac:dyDescent="0.25">
      <c r="B7" s="214"/>
      <c r="C7" s="252"/>
      <c r="D7" s="302"/>
      <c r="E7" s="303"/>
      <c r="F7" s="303"/>
      <c r="G7" s="287"/>
      <c r="H7" s="234"/>
      <c r="I7" s="287"/>
      <c r="J7" s="304"/>
      <c r="K7" s="305"/>
      <c r="L7" s="214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13"/>
      <c r="Z7" s="213"/>
      <c r="AJ7" s="306"/>
      <c r="AK7" s="306"/>
    </row>
    <row r="8" spans="1:54" s="269" customFormat="1" ht="13.5" customHeight="1" x14ac:dyDescent="0.2">
      <c r="A8" s="215"/>
      <c r="B8" s="307">
        <f>COUNTIF($I8:I$9,I8)</f>
        <v>1</v>
      </c>
      <c r="C8" s="1381" t="s">
        <v>3</v>
      </c>
      <c r="D8" s="1418" t="s">
        <v>794</v>
      </c>
      <c r="E8" s="1419"/>
      <c r="F8" s="1410" t="s">
        <v>795</v>
      </c>
      <c r="G8" s="1414" t="s">
        <v>66</v>
      </c>
      <c r="H8" s="1402" t="s">
        <v>65</v>
      </c>
      <c r="I8" s="1414" t="s">
        <v>70</v>
      </c>
      <c r="J8" s="1414" t="s">
        <v>35</v>
      </c>
      <c r="K8" s="1423" t="s">
        <v>36</v>
      </c>
      <c r="L8" s="1412" t="s">
        <v>67</v>
      </c>
      <c r="M8" s="1413"/>
      <c r="N8" s="1396" t="s">
        <v>565</v>
      </c>
      <c r="O8" s="1377" t="s">
        <v>69</v>
      </c>
      <c r="P8" s="1379" t="s">
        <v>566</v>
      </c>
      <c r="Q8" s="1391" t="s">
        <v>68</v>
      </c>
      <c r="R8" s="1392"/>
      <c r="S8" s="1393"/>
      <c r="T8" s="1389" t="s">
        <v>111</v>
      </c>
      <c r="U8" s="1394" t="s">
        <v>110</v>
      </c>
      <c r="V8" s="1385" t="s">
        <v>443</v>
      </c>
      <c r="W8" s="1381" t="s">
        <v>440</v>
      </c>
      <c r="X8" s="1387" t="s">
        <v>444</v>
      </c>
      <c r="Y8" s="1446" t="s">
        <v>71</v>
      </c>
      <c r="Z8" s="1443" t="s">
        <v>177</v>
      </c>
      <c r="AA8" s="1443"/>
      <c r="AB8" s="1443"/>
      <c r="AC8" s="1443"/>
      <c r="AD8" s="1443"/>
      <c r="AE8" s="1443"/>
      <c r="AF8" s="1443"/>
      <c r="AG8" s="1443"/>
      <c r="AH8" s="1443"/>
      <c r="AI8" s="1443"/>
      <c r="AJ8" s="1443"/>
      <c r="AK8" s="1443"/>
      <c r="AL8" s="1443"/>
      <c r="AM8" s="308"/>
    </row>
    <row r="9" spans="1:54" s="269" customFormat="1" ht="13.5" customHeight="1" thickBot="1" x14ac:dyDescent="0.25">
      <c r="A9" s="215"/>
      <c r="B9" s="309" t="s">
        <v>122</v>
      </c>
      <c r="C9" s="1395"/>
      <c r="D9" s="1420"/>
      <c r="E9" s="1421"/>
      <c r="F9" s="1411"/>
      <c r="G9" s="1415"/>
      <c r="H9" s="1403"/>
      <c r="I9" s="1415"/>
      <c r="J9" s="1415"/>
      <c r="K9" s="1424"/>
      <c r="L9" s="310" t="s">
        <v>64</v>
      </c>
      <c r="M9" s="311" t="s">
        <v>446</v>
      </c>
      <c r="N9" s="1397"/>
      <c r="O9" s="1378"/>
      <c r="P9" s="1380"/>
      <c r="Q9" s="312" t="s">
        <v>3</v>
      </c>
      <c r="R9" s="313" t="s">
        <v>4</v>
      </c>
      <c r="S9" s="314" t="s">
        <v>5</v>
      </c>
      <c r="T9" s="1390"/>
      <c r="U9" s="1395"/>
      <c r="V9" s="1386"/>
      <c r="W9" s="1445"/>
      <c r="X9" s="1388"/>
      <c r="Y9" s="1447"/>
      <c r="Z9" s="1444"/>
      <c r="AA9" s="1444"/>
      <c r="AB9" s="1444"/>
      <c r="AC9" s="1444"/>
      <c r="AD9" s="1444"/>
      <c r="AE9" s="1444"/>
      <c r="AF9" s="1444"/>
      <c r="AG9" s="1444"/>
      <c r="AH9" s="1444"/>
      <c r="AI9" s="1444"/>
      <c r="AJ9" s="1444"/>
      <c r="AK9" s="1444"/>
      <c r="AL9" s="1444"/>
      <c r="AM9" s="308"/>
    </row>
    <row r="10" spans="1:54" ht="18.75" customHeight="1" thickBot="1" x14ac:dyDescent="0.25">
      <c r="B10" s="789">
        <f>COUNTIF($I$10:$I$83,I10)</f>
        <v>1</v>
      </c>
      <c r="C10" s="315" t="s">
        <v>3</v>
      </c>
      <c r="D10" s="1399" t="s">
        <v>392</v>
      </c>
      <c r="E10" s="1400"/>
      <c r="F10" s="558" t="str">
        <f>VLOOKUP(I10,DATA!$T$3:$W$111,4,FALSE)</f>
        <v>A4</v>
      </c>
      <c r="G10" s="316" t="s">
        <v>349</v>
      </c>
      <c r="H10" s="555" t="s">
        <v>33</v>
      </c>
      <c r="I10" s="575" t="s">
        <v>577</v>
      </c>
      <c r="J10" s="468" t="s">
        <v>810</v>
      </c>
      <c r="K10" s="568" t="s">
        <v>76</v>
      </c>
      <c r="L10" s="318">
        <v>4</v>
      </c>
      <c r="M10" s="319"/>
      <c r="N10" s="320"/>
      <c r="O10" s="321"/>
      <c r="P10" s="322"/>
      <c r="Q10" s="323">
        <f>IF(ISBLANK(B10),"",P10+O10+N10+L10)</f>
        <v>4</v>
      </c>
      <c r="R10" s="317">
        <f>IF(ISBLANK(B10),"",SUMPRODUCT(($I$95:$I$9789=I10)*($B$95:$B$9789=1)*($K$95:$K$9789=K10)))</f>
        <v>2</v>
      </c>
      <c r="S10" s="324">
        <f t="shared" ref="S10" si="0">IF(ISBLANK(B10),"",Q10-R10)</f>
        <v>2</v>
      </c>
      <c r="T10" s="325" t="str">
        <f t="shared" ref="T10:T55" si="1">IF(S10=0,"○","")</f>
        <v/>
      </c>
      <c r="U10" s="73" t="s">
        <v>327</v>
      </c>
      <c r="V10" s="327">
        <v>0.70833333333333337</v>
      </c>
      <c r="W10" s="327">
        <v>0.75</v>
      </c>
      <c r="X10" s="794">
        <v>1</v>
      </c>
      <c r="Y10" s="329"/>
      <c r="Z10" s="1448" t="s">
        <v>185</v>
      </c>
      <c r="AA10" s="1449"/>
      <c r="AB10" s="1449"/>
      <c r="AC10" s="1449"/>
      <c r="AD10" s="1449"/>
      <c r="AE10" s="1449"/>
      <c r="AF10" s="1449"/>
      <c r="AG10" s="1449"/>
      <c r="AH10" s="1449"/>
      <c r="AI10" s="1449"/>
      <c r="AJ10" s="1449"/>
      <c r="AK10" s="1449"/>
      <c r="AL10" s="1450"/>
      <c r="AM10" s="330"/>
    </row>
    <row r="11" spans="1:54" ht="18.75" customHeight="1" thickBot="1" x14ac:dyDescent="0.25">
      <c r="B11" s="789">
        <f>COUNTIF($I11:I$83,I11)</f>
        <v>1</v>
      </c>
      <c r="C11" s="315" t="s">
        <v>3</v>
      </c>
      <c r="D11" s="1358" t="s">
        <v>392</v>
      </c>
      <c r="E11" s="1442"/>
      <c r="F11" s="558" t="str">
        <f>VLOOKUP(I11,DATA!$T$3:$W$111,4,FALSE)</f>
        <v>A4</v>
      </c>
      <c r="G11" s="316" t="s">
        <v>349</v>
      </c>
      <c r="H11" s="317" t="s">
        <v>208</v>
      </c>
      <c r="I11" s="575" t="s">
        <v>342</v>
      </c>
      <c r="J11" s="317" t="str">
        <f>IF(I11="","",VLOOKUP(I11,DATA!$T$3:$U$56,2,FALSE))</f>
        <v>小5</v>
      </c>
      <c r="K11" s="569" t="s">
        <v>41</v>
      </c>
      <c r="L11" s="318">
        <v>4</v>
      </c>
      <c r="M11" s="319"/>
      <c r="N11" s="320"/>
      <c r="O11" s="321"/>
      <c r="P11" s="322"/>
      <c r="Q11" s="323">
        <f>IF(ISBLANK(B11),"",P11+O11+N11+L11)</f>
        <v>4</v>
      </c>
      <c r="R11" s="317">
        <f>IF(ISBLANK(B11),"",SUMPRODUCT(($I$95:$I$9789=I11)*($B$95:$B$9789=1)*($K$95:$K$9789=K11)))</f>
        <v>3</v>
      </c>
      <c r="S11" s="324">
        <f t="shared" ref="S11" si="2">IF(ISBLANK(B11),"",Q11-R11)</f>
        <v>1</v>
      </c>
      <c r="T11" s="325" t="str">
        <f t="shared" si="1"/>
        <v/>
      </c>
      <c r="U11" s="73" t="s">
        <v>26</v>
      </c>
      <c r="V11" s="327">
        <v>0.70833333333333337</v>
      </c>
      <c r="W11" s="327">
        <v>0.75</v>
      </c>
      <c r="X11" s="794">
        <v>1</v>
      </c>
      <c r="Y11" s="329"/>
      <c r="Z11" s="1451" t="s">
        <v>770</v>
      </c>
      <c r="AA11" s="1449"/>
      <c r="AB11" s="1449"/>
      <c r="AC11" s="1449"/>
      <c r="AD11" s="1449"/>
      <c r="AE11" s="1449"/>
      <c r="AF11" s="1449"/>
      <c r="AG11" s="1449"/>
      <c r="AH11" s="1449"/>
      <c r="AI11" s="1449"/>
      <c r="AJ11" s="1449"/>
      <c r="AK11" s="1449"/>
      <c r="AL11" s="1450"/>
      <c r="AM11" s="330"/>
    </row>
    <row r="12" spans="1:54" s="379" customFormat="1" ht="18.75" customHeight="1" thickBot="1" x14ac:dyDescent="0.25">
      <c r="A12" s="369"/>
      <c r="B12" s="789">
        <f>COUNTIF($I12:I$83,I12)</f>
        <v>2</v>
      </c>
      <c r="C12" s="371" t="s">
        <v>3</v>
      </c>
      <c r="D12" s="1369" t="s">
        <v>389</v>
      </c>
      <c r="E12" s="1361"/>
      <c r="F12" s="558" t="str">
        <f>VLOOKUP(I12,DATA!$T$3:$W$111,4,FALSE)</f>
        <v>A3</v>
      </c>
      <c r="G12" s="76" t="s">
        <v>911</v>
      </c>
      <c r="H12" s="4" t="s">
        <v>33</v>
      </c>
      <c r="I12" s="57" t="s">
        <v>790</v>
      </c>
      <c r="J12" s="4" t="s">
        <v>808</v>
      </c>
      <c r="K12" s="18" t="s">
        <v>41</v>
      </c>
      <c r="L12" s="318">
        <v>4</v>
      </c>
      <c r="M12" s="381"/>
      <c r="N12" s="574"/>
      <c r="O12" s="373"/>
      <c r="P12" s="322"/>
      <c r="Q12" s="374">
        <f>IF(ISBLANK(B12),"",P12+O12+N12+L12)</f>
        <v>4</v>
      </c>
      <c r="R12" s="5">
        <f>IF(ISBLANK(B12),"",SUMPRODUCT(($I$95:$I$9958=I12)*($B$95:$B$9958=1)*($K$95:$K$9958=K12)))</f>
        <v>3</v>
      </c>
      <c r="S12" s="375">
        <f>IF(ISBLANK(B12),"",Q12-R12)</f>
        <v>1</v>
      </c>
      <c r="T12" s="325" t="str">
        <f t="shared" si="1"/>
        <v/>
      </c>
      <c r="U12" s="74" t="s">
        <v>26</v>
      </c>
      <c r="V12" s="376">
        <v>0.70138888888888884</v>
      </c>
      <c r="W12" s="376">
        <v>0.76388888888888884</v>
      </c>
      <c r="X12" s="377">
        <v>1.5</v>
      </c>
      <c r="Y12" s="126"/>
      <c r="Z12" s="572"/>
      <c r="AA12" s="572"/>
      <c r="AB12" s="572"/>
      <c r="AC12" s="572"/>
      <c r="AD12" s="572"/>
      <c r="AE12" s="572"/>
      <c r="AF12" s="572"/>
      <c r="AG12" s="572"/>
      <c r="AH12" s="572"/>
      <c r="AI12" s="572"/>
      <c r="AJ12" s="572"/>
      <c r="AK12" s="572"/>
      <c r="AL12" s="573"/>
      <c r="AM12" s="378"/>
    </row>
    <row r="13" spans="1:54" s="379" customFormat="1" ht="18.75" customHeight="1" thickBot="1" x14ac:dyDescent="0.25">
      <c r="A13" s="369"/>
      <c r="B13" s="789">
        <f>COUNTIF($I13:I$83,I13)</f>
        <v>1</v>
      </c>
      <c r="C13" s="371" t="s">
        <v>3</v>
      </c>
      <c r="D13" s="1369" t="s">
        <v>389</v>
      </c>
      <c r="E13" s="1361"/>
      <c r="F13" s="558" t="str">
        <f>VLOOKUP(I13,DATA!$T$3:$W$111,4,FALSE)</f>
        <v>A3</v>
      </c>
      <c r="G13" s="76" t="s">
        <v>915</v>
      </c>
      <c r="H13" s="4" t="s">
        <v>33</v>
      </c>
      <c r="I13" s="57" t="s">
        <v>790</v>
      </c>
      <c r="J13" s="4" t="s">
        <v>808</v>
      </c>
      <c r="K13" s="18" t="s">
        <v>43</v>
      </c>
      <c r="L13" s="318">
        <v>4</v>
      </c>
      <c r="M13" s="381"/>
      <c r="N13" s="574"/>
      <c r="O13" s="373"/>
      <c r="P13" s="322"/>
      <c r="Q13" s="374">
        <f t="shared" ref="Q13:Q65" si="3">IF(ISBLANK(B13),"",P13+O13+N13+L13)</f>
        <v>4</v>
      </c>
      <c r="R13" s="5">
        <f t="shared" ref="R13:R44" si="4">IF(ISBLANK(B13),"",SUMPRODUCT(($I$86:$I$9958=I13)*($B$86:$B$9958=1)*($K$86:$K$9958=K13)))</f>
        <v>3</v>
      </c>
      <c r="S13" s="375">
        <f>IF(ISBLANK(B13),"",Q13-R13)</f>
        <v>1</v>
      </c>
      <c r="T13" s="325" t="str">
        <f t="shared" si="1"/>
        <v/>
      </c>
      <c r="U13" s="74" t="s">
        <v>98</v>
      </c>
      <c r="V13" s="376">
        <v>0.70138888888888884</v>
      </c>
      <c r="W13" s="376">
        <v>0.76388888888888884</v>
      </c>
      <c r="X13" s="377">
        <v>1.5</v>
      </c>
      <c r="Y13" s="126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572"/>
      <c r="AK13" s="572"/>
      <c r="AL13" s="573"/>
      <c r="AM13" s="378"/>
    </row>
    <row r="14" spans="1:54" s="379" customFormat="1" ht="18.75" customHeight="1" thickBot="1" x14ac:dyDescent="0.25">
      <c r="A14" s="369"/>
      <c r="B14" s="789">
        <f>COUNTIF($I14:I$83,I14)</f>
        <v>2</v>
      </c>
      <c r="C14" s="315" t="s">
        <v>3</v>
      </c>
      <c r="D14" s="1358" t="s">
        <v>392</v>
      </c>
      <c r="E14" s="1442"/>
      <c r="F14" s="558" t="str">
        <f>VLOOKUP(I14,DATA!$T$3:$W$111,4,FALSE)</f>
        <v>A4</v>
      </c>
      <c r="G14" s="76" t="s">
        <v>913</v>
      </c>
      <c r="H14" s="4" t="s">
        <v>33</v>
      </c>
      <c r="I14" s="455" t="s">
        <v>865</v>
      </c>
      <c r="J14" s="4" t="s">
        <v>344</v>
      </c>
      <c r="K14" s="18" t="s">
        <v>43</v>
      </c>
      <c r="L14" s="318">
        <v>4</v>
      </c>
      <c r="M14" s="381"/>
      <c r="N14" s="574"/>
      <c r="O14" s="373"/>
      <c r="P14" s="322"/>
      <c r="Q14" s="374">
        <f t="shared" si="3"/>
        <v>4</v>
      </c>
      <c r="R14" s="5">
        <f t="shared" si="4"/>
        <v>4</v>
      </c>
      <c r="S14" s="375">
        <f t="shared" ref="S14:S16" si="5">IF(ISBLANK(B14),"",Q14-R14)</f>
        <v>0</v>
      </c>
      <c r="T14" s="325" t="str">
        <f t="shared" si="1"/>
        <v>○</v>
      </c>
      <c r="U14" s="326" t="s">
        <v>27</v>
      </c>
      <c r="V14" s="327">
        <v>0.76736111111111116</v>
      </c>
      <c r="W14" s="376">
        <v>0.80902777777777779</v>
      </c>
      <c r="X14" s="795">
        <v>1</v>
      </c>
      <c r="Y14" s="126"/>
      <c r="Z14" s="1448" t="s">
        <v>185</v>
      </c>
      <c r="AA14" s="1449"/>
      <c r="AB14" s="1449"/>
      <c r="AC14" s="1449"/>
      <c r="AD14" s="1449"/>
      <c r="AE14" s="1449"/>
      <c r="AF14" s="1449"/>
      <c r="AG14" s="1449"/>
      <c r="AH14" s="1449"/>
      <c r="AI14" s="1449"/>
      <c r="AJ14" s="1449"/>
      <c r="AK14" s="1449"/>
      <c r="AL14" s="1450"/>
      <c r="AM14" s="378"/>
    </row>
    <row r="15" spans="1:54" s="379" customFormat="1" ht="18.75" customHeight="1" thickBot="1" x14ac:dyDescent="0.25">
      <c r="A15" s="369"/>
      <c r="B15" s="789">
        <f>COUNTIF($I15:I$83,I15)</f>
        <v>1</v>
      </c>
      <c r="C15" s="315" t="s">
        <v>3</v>
      </c>
      <c r="D15" s="1358" t="s">
        <v>392</v>
      </c>
      <c r="E15" s="1442"/>
      <c r="F15" s="558" t="str">
        <f>VLOOKUP(I15,DATA!$T$3:$W$111,4,FALSE)</f>
        <v>A4</v>
      </c>
      <c r="G15" s="76" t="s">
        <v>769</v>
      </c>
      <c r="H15" s="4" t="s">
        <v>33</v>
      </c>
      <c r="I15" s="455" t="s">
        <v>865</v>
      </c>
      <c r="J15" s="4" t="s">
        <v>344</v>
      </c>
      <c r="K15" s="18" t="s">
        <v>41</v>
      </c>
      <c r="L15" s="318">
        <v>4</v>
      </c>
      <c r="M15" s="381"/>
      <c r="N15" s="574"/>
      <c r="O15" s="373"/>
      <c r="P15" s="322"/>
      <c r="Q15" s="374">
        <f t="shared" si="3"/>
        <v>4</v>
      </c>
      <c r="R15" s="5">
        <f t="shared" si="4"/>
        <v>3</v>
      </c>
      <c r="S15" s="375">
        <f t="shared" si="5"/>
        <v>1</v>
      </c>
      <c r="T15" s="325" t="str">
        <f t="shared" si="1"/>
        <v/>
      </c>
      <c r="U15" s="74" t="s">
        <v>100</v>
      </c>
      <c r="V15" s="327">
        <v>0.73958333333333337</v>
      </c>
      <c r="W15" s="376">
        <v>0.78125</v>
      </c>
      <c r="X15" s="795">
        <v>1</v>
      </c>
      <c r="Y15" s="126"/>
      <c r="Z15" s="1451" t="s">
        <v>185</v>
      </c>
      <c r="AA15" s="1449"/>
      <c r="AB15" s="1449"/>
      <c r="AC15" s="1449"/>
      <c r="AD15" s="1449"/>
      <c r="AE15" s="1449"/>
      <c r="AF15" s="1449"/>
      <c r="AG15" s="1449"/>
      <c r="AH15" s="1449"/>
      <c r="AI15" s="1449"/>
      <c r="AJ15" s="1449"/>
      <c r="AK15" s="1449"/>
      <c r="AL15" s="1450"/>
      <c r="AM15" s="378"/>
    </row>
    <row r="16" spans="1:54" s="379" customFormat="1" ht="18.75" customHeight="1" thickBot="1" x14ac:dyDescent="0.25">
      <c r="A16" s="369"/>
      <c r="B16" s="789">
        <f>COUNTIF($I16:I$83,I16)</f>
        <v>1</v>
      </c>
      <c r="C16" s="371" t="s">
        <v>3</v>
      </c>
      <c r="D16" s="1369" t="s">
        <v>389</v>
      </c>
      <c r="E16" s="1361"/>
      <c r="F16" s="558" t="str">
        <f>VLOOKUP(I16,DATA!$T$3:$W$111,4,FALSE)</f>
        <v>A1</v>
      </c>
      <c r="G16" s="76" t="s">
        <v>915</v>
      </c>
      <c r="H16" s="4" t="s">
        <v>33</v>
      </c>
      <c r="I16" s="57" t="s">
        <v>792</v>
      </c>
      <c r="J16" s="4" t="s">
        <v>809</v>
      </c>
      <c r="K16" s="18" t="s">
        <v>43</v>
      </c>
      <c r="L16" s="318">
        <v>4</v>
      </c>
      <c r="M16" s="814"/>
      <c r="N16" s="692"/>
      <c r="O16" s="815"/>
      <c r="P16" s="816"/>
      <c r="Q16" s="817">
        <f t="shared" si="3"/>
        <v>4</v>
      </c>
      <c r="R16" s="5">
        <f t="shared" si="4"/>
        <v>3</v>
      </c>
      <c r="S16" s="375">
        <f t="shared" si="5"/>
        <v>1</v>
      </c>
      <c r="T16" s="325" t="str">
        <f t="shared" si="1"/>
        <v/>
      </c>
      <c r="U16" s="74" t="s">
        <v>98</v>
      </c>
      <c r="V16" s="376">
        <v>0.76736111111111116</v>
      </c>
      <c r="W16" s="376">
        <v>0.82986111111111116</v>
      </c>
      <c r="X16" s="377">
        <v>1.5</v>
      </c>
      <c r="Y16" s="126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572"/>
      <c r="AK16" s="572"/>
      <c r="AL16" s="573"/>
      <c r="AM16" s="378"/>
    </row>
    <row r="17" spans="1:39" s="379" customFormat="1" ht="18.75" customHeight="1" thickBot="1" x14ac:dyDescent="0.25">
      <c r="A17" s="369"/>
      <c r="B17" s="789">
        <f>COUNTIF($I17:I$83,I17)</f>
        <v>2</v>
      </c>
      <c r="C17" s="371" t="s">
        <v>3</v>
      </c>
      <c r="D17" s="1369" t="s">
        <v>389</v>
      </c>
      <c r="E17" s="1361"/>
      <c r="F17" s="558" t="str">
        <f>VLOOKUP(I17,DATA!$T$3:$W$111,4,FALSE)</f>
        <v>A3</v>
      </c>
      <c r="G17" s="76" t="s">
        <v>707</v>
      </c>
      <c r="H17" s="4" t="s">
        <v>33</v>
      </c>
      <c r="I17" s="57" t="s">
        <v>836</v>
      </c>
      <c r="J17" s="4" t="s">
        <v>414</v>
      </c>
      <c r="K17" s="18" t="s">
        <v>41</v>
      </c>
      <c r="L17" s="318">
        <v>4</v>
      </c>
      <c r="M17" s="814"/>
      <c r="N17" s="692"/>
      <c r="O17" s="815"/>
      <c r="P17" s="816"/>
      <c r="Q17" s="817">
        <f t="shared" si="3"/>
        <v>4</v>
      </c>
      <c r="R17" s="5">
        <f t="shared" si="4"/>
        <v>4</v>
      </c>
      <c r="S17" s="813">
        <f t="shared" ref="S17:S23" si="6">IF(ISBLANK(B17),"",Q17-R17)</f>
        <v>0</v>
      </c>
      <c r="T17" s="325" t="str">
        <f t="shared" si="1"/>
        <v>○</v>
      </c>
      <c r="U17" s="74" t="s">
        <v>27</v>
      </c>
      <c r="V17" s="376">
        <v>0.70138888888888884</v>
      </c>
      <c r="W17" s="376">
        <v>0.76388888888888884</v>
      </c>
      <c r="X17" s="377">
        <v>1.5</v>
      </c>
      <c r="Y17" s="126"/>
      <c r="Z17" s="695"/>
      <c r="AA17" s="695"/>
      <c r="AB17" s="695"/>
      <c r="AC17" s="695"/>
      <c r="AD17" s="695"/>
      <c r="AE17" s="695"/>
      <c r="AF17" s="695"/>
      <c r="AG17" s="695"/>
      <c r="AH17" s="695"/>
      <c r="AI17" s="695"/>
      <c r="AJ17" s="695"/>
      <c r="AK17" s="695"/>
      <c r="AL17" s="696"/>
      <c r="AM17" s="378"/>
    </row>
    <row r="18" spans="1:39" s="379" customFormat="1" ht="18.75" customHeight="1" thickBot="1" x14ac:dyDescent="0.25">
      <c r="A18" s="369"/>
      <c r="B18" s="789">
        <f>COUNTIF($I18:I$83,I18)</f>
        <v>1</v>
      </c>
      <c r="C18" s="371" t="s">
        <v>3</v>
      </c>
      <c r="D18" s="1369" t="s">
        <v>389</v>
      </c>
      <c r="E18" s="1361"/>
      <c r="F18" s="558" t="str">
        <f>VLOOKUP(I18,DATA!$T$3:$W$111,4,FALSE)</f>
        <v>A3</v>
      </c>
      <c r="G18" s="76" t="s">
        <v>407</v>
      </c>
      <c r="H18" s="4" t="s">
        <v>33</v>
      </c>
      <c r="I18" s="57" t="s">
        <v>836</v>
      </c>
      <c r="J18" s="4" t="s">
        <v>414</v>
      </c>
      <c r="K18" s="18" t="s">
        <v>43</v>
      </c>
      <c r="L18" s="318">
        <v>4</v>
      </c>
      <c r="M18" s="814"/>
      <c r="N18" s="692"/>
      <c r="O18" s="815"/>
      <c r="P18" s="816"/>
      <c r="Q18" s="817">
        <f t="shared" si="3"/>
        <v>4</v>
      </c>
      <c r="R18" s="5">
        <f t="shared" si="4"/>
        <v>4</v>
      </c>
      <c r="S18" s="813">
        <f t="shared" si="6"/>
        <v>0</v>
      </c>
      <c r="T18" s="325" t="str">
        <f t="shared" si="1"/>
        <v>○</v>
      </c>
      <c r="U18" s="74" t="s">
        <v>27</v>
      </c>
      <c r="V18" s="327">
        <v>0.76736111111111116</v>
      </c>
      <c r="W18" s="327">
        <v>0.82986111111111116</v>
      </c>
      <c r="X18" s="377">
        <v>1.5</v>
      </c>
      <c r="Y18" s="126"/>
      <c r="Z18" s="695"/>
      <c r="AA18" s="695"/>
      <c r="AB18" s="695"/>
      <c r="AC18" s="695"/>
      <c r="AD18" s="695"/>
      <c r="AE18" s="695"/>
      <c r="AF18" s="695"/>
      <c r="AG18" s="695"/>
      <c r="AH18" s="695"/>
      <c r="AI18" s="695"/>
      <c r="AJ18" s="695"/>
      <c r="AK18" s="695"/>
      <c r="AL18" s="696"/>
      <c r="AM18" s="378"/>
    </row>
    <row r="19" spans="1:39" s="379" customFormat="1" ht="18.75" customHeight="1" thickBot="1" x14ac:dyDescent="0.25">
      <c r="A19" s="369"/>
      <c r="B19" s="789">
        <f>COUNTIF($I19:I$83,I19)</f>
        <v>1</v>
      </c>
      <c r="C19" s="371" t="s">
        <v>3</v>
      </c>
      <c r="D19" s="1369" t="s">
        <v>389</v>
      </c>
      <c r="E19" s="1361"/>
      <c r="F19" s="558" t="str">
        <f>VLOOKUP(I19,DATA!$T$3:$W$111,4,FALSE)</f>
        <v>A3</v>
      </c>
      <c r="G19" s="76" t="s">
        <v>914</v>
      </c>
      <c r="H19" s="78" t="s">
        <v>33</v>
      </c>
      <c r="I19" s="78" t="s">
        <v>875</v>
      </c>
      <c r="J19" s="74" t="s">
        <v>414</v>
      </c>
      <c r="K19" s="386" t="s">
        <v>41</v>
      </c>
      <c r="L19" s="1100">
        <v>4</v>
      </c>
      <c r="M19" s="814"/>
      <c r="N19" s="692"/>
      <c r="O19" s="815"/>
      <c r="P19" s="816"/>
      <c r="Q19" s="817">
        <f t="shared" si="3"/>
        <v>4</v>
      </c>
      <c r="R19" s="5">
        <f t="shared" si="4"/>
        <v>3</v>
      </c>
      <c r="S19" s="813">
        <f t="shared" si="6"/>
        <v>1</v>
      </c>
      <c r="T19" s="325" t="str">
        <f t="shared" si="1"/>
        <v/>
      </c>
      <c r="U19" s="326" t="s">
        <v>26</v>
      </c>
      <c r="V19" s="327">
        <v>0.70138888888888884</v>
      </c>
      <c r="W19" s="376">
        <v>0.76388888888888884</v>
      </c>
      <c r="X19" s="377">
        <v>1.5</v>
      </c>
      <c r="Y19" s="126"/>
      <c r="Z19" s="717"/>
      <c r="AA19" s="717"/>
      <c r="AB19" s="717"/>
      <c r="AC19" s="717"/>
      <c r="AD19" s="717"/>
      <c r="AE19" s="717"/>
      <c r="AF19" s="717"/>
      <c r="AG19" s="717"/>
      <c r="AH19" s="717"/>
      <c r="AI19" s="717"/>
      <c r="AJ19" s="717"/>
      <c r="AK19" s="717"/>
      <c r="AL19" s="718"/>
      <c r="AM19" s="378"/>
    </row>
    <row r="20" spans="1:39" s="379" customFormat="1" ht="18.75" customHeight="1" thickBot="1" x14ac:dyDescent="0.25">
      <c r="A20" s="369"/>
      <c r="B20" s="789">
        <f>COUNTIF($I20:I$83,I20)</f>
        <v>2</v>
      </c>
      <c r="C20" s="371" t="s">
        <v>3</v>
      </c>
      <c r="D20" s="1358" t="s">
        <v>390</v>
      </c>
      <c r="E20" s="1359"/>
      <c r="F20" s="558" t="str">
        <f>VLOOKUP(I20,DATA!$T$3:$W$111,4,FALSE)</f>
        <v>M3</v>
      </c>
      <c r="G20" s="76" t="s">
        <v>707</v>
      </c>
      <c r="H20" s="4" t="s">
        <v>33</v>
      </c>
      <c r="I20" s="57" t="s">
        <v>805</v>
      </c>
      <c r="J20" s="4" t="s">
        <v>345</v>
      </c>
      <c r="K20" s="18" t="s">
        <v>207</v>
      </c>
      <c r="L20" s="318">
        <v>4</v>
      </c>
      <c r="M20" s="814"/>
      <c r="N20" s="692"/>
      <c r="O20" s="815"/>
      <c r="P20" s="816"/>
      <c r="Q20" s="817">
        <f t="shared" si="3"/>
        <v>4</v>
      </c>
      <c r="R20" s="5">
        <f t="shared" si="4"/>
        <v>4</v>
      </c>
      <c r="S20" s="375">
        <f t="shared" si="6"/>
        <v>0</v>
      </c>
      <c r="T20" s="325" t="str">
        <f t="shared" si="1"/>
        <v>○</v>
      </c>
      <c r="U20" s="74" t="s">
        <v>26</v>
      </c>
      <c r="V20" s="376">
        <v>0.76736111111111116</v>
      </c>
      <c r="W20" s="376">
        <v>0.82986111111111116</v>
      </c>
      <c r="X20" s="377">
        <v>1.5</v>
      </c>
      <c r="Y20" s="126"/>
      <c r="Z20" s="1460"/>
      <c r="AA20" s="1373"/>
      <c r="AB20" s="773"/>
      <c r="AC20" s="773"/>
      <c r="AD20" s="773"/>
      <c r="AE20" s="773"/>
      <c r="AF20" s="773"/>
      <c r="AG20" s="773"/>
      <c r="AH20" s="773"/>
      <c r="AI20" s="773"/>
      <c r="AJ20" s="773"/>
      <c r="AK20" s="773"/>
      <c r="AL20" s="774"/>
      <c r="AM20" s="378"/>
    </row>
    <row r="21" spans="1:39" s="379" customFormat="1" ht="18.75" customHeight="1" thickBot="1" x14ac:dyDescent="0.25">
      <c r="A21" s="369"/>
      <c r="B21" s="789">
        <f>COUNTIF($I21:I$83,I21)</f>
        <v>1</v>
      </c>
      <c r="C21" s="371" t="s">
        <v>3</v>
      </c>
      <c r="D21" s="1358" t="s">
        <v>390</v>
      </c>
      <c r="E21" s="1359"/>
      <c r="F21" s="558" t="str">
        <f>VLOOKUP(I21,DATA!$T$3:$W$111,4,FALSE)</f>
        <v>M3</v>
      </c>
      <c r="G21" s="76" t="s">
        <v>46</v>
      </c>
      <c r="H21" s="4" t="s">
        <v>33</v>
      </c>
      <c r="I21" s="78" t="s">
        <v>805</v>
      </c>
      <c r="J21" s="4" t="s">
        <v>345</v>
      </c>
      <c r="K21" s="18" t="s">
        <v>45</v>
      </c>
      <c r="L21" s="318">
        <v>4</v>
      </c>
      <c r="M21" s="814"/>
      <c r="N21" s="692"/>
      <c r="O21" s="815"/>
      <c r="P21" s="816"/>
      <c r="Q21" s="817">
        <f t="shared" si="3"/>
        <v>4</v>
      </c>
      <c r="R21" s="5">
        <f t="shared" si="4"/>
        <v>4</v>
      </c>
      <c r="S21" s="375">
        <f t="shared" si="6"/>
        <v>0</v>
      </c>
      <c r="T21" s="325" t="str">
        <f t="shared" si="1"/>
        <v>○</v>
      </c>
      <c r="U21" s="74" t="s">
        <v>276</v>
      </c>
      <c r="V21" s="376">
        <v>0.73958333333333337</v>
      </c>
      <c r="W21" s="376">
        <v>0.80208333333333337</v>
      </c>
      <c r="X21" s="377">
        <v>1.5</v>
      </c>
      <c r="Y21" s="126"/>
      <c r="Z21" s="1365"/>
      <c r="AA21" s="1365"/>
      <c r="AB21" s="1365"/>
      <c r="AC21" s="1365"/>
      <c r="AD21" s="1365"/>
      <c r="AE21" s="1365"/>
      <c r="AF21" s="1365"/>
      <c r="AG21" s="1365"/>
      <c r="AH21" s="1365"/>
      <c r="AI21" s="1365"/>
      <c r="AJ21" s="1365"/>
      <c r="AK21" s="1365"/>
      <c r="AL21" s="1366"/>
      <c r="AM21" s="378"/>
    </row>
    <row r="22" spans="1:39" s="379" customFormat="1" ht="18.75" customHeight="1" thickBot="1" x14ac:dyDescent="0.25">
      <c r="A22" s="369"/>
      <c r="B22" s="789">
        <f>COUNTIF($I22:I$83,I22)</f>
        <v>3</v>
      </c>
      <c r="C22" s="315" t="s">
        <v>3</v>
      </c>
      <c r="D22" s="1358" t="s">
        <v>390</v>
      </c>
      <c r="E22" s="1359"/>
      <c r="F22" s="558" t="str">
        <f>VLOOKUP(I22,DATA!$T$3:$W$111,4,FALSE)</f>
        <v>M2</v>
      </c>
      <c r="G22" s="76" t="s">
        <v>911</v>
      </c>
      <c r="H22" s="4" t="s">
        <v>33</v>
      </c>
      <c r="I22" s="132" t="s">
        <v>675</v>
      </c>
      <c r="J22" s="5" t="s">
        <v>345</v>
      </c>
      <c r="K22" s="569" t="s">
        <v>83</v>
      </c>
      <c r="L22" s="318">
        <v>4</v>
      </c>
      <c r="M22" s="814"/>
      <c r="N22" s="382"/>
      <c r="O22" s="815"/>
      <c r="P22" s="816"/>
      <c r="Q22" s="817">
        <f t="shared" si="3"/>
        <v>4</v>
      </c>
      <c r="R22" s="5">
        <f t="shared" si="4"/>
        <v>4</v>
      </c>
      <c r="S22" s="375">
        <f t="shared" si="6"/>
        <v>0</v>
      </c>
      <c r="T22" s="325" t="str">
        <f t="shared" si="1"/>
        <v>○</v>
      </c>
      <c r="U22" s="73" t="s">
        <v>25</v>
      </c>
      <c r="V22" s="376">
        <v>0.83333333333333337</v>
      </c>
      <c r="W22" s="376">
        <v>0.89583333333333337</v>
      </c>
      <c r="X22" s="328">
        <v>1.5</v>
      </c>
      <c r="Y22" s="126"/>
      <c r="Z22" s="773"/>
      <c r="AA22" s="773"/>
      <c r="AB22" s="773"/>
      <c r="AC22" s="773"/>
      <c r="AD22" s="773"/>
      <c r="AE22" s="773"/>
      <c r="AF22" s="773"/>
      <c r="AG22" s="773"/>
      <c r="AH22" s="773"/>
      <c r="AI22" s="773"/>
      <c r="AJ22" s="773"/>
      <c r="AK22" s="773"/>
      <c r="AL22" s="774"/>
      <c r="AM22" s="378"/>
    </row>
    <row r="23" spans="1:39" s="379" customFormat="1" ht="18.75" customHeight="1" thickBot="1" x14ac:dyDescent="0.25">
      <c r="A23" s="369"/>
      <c r="B23" s="789">
        <f>COUNTIF($I23:I$83,I23)</f>
        <v>2</v>
      </c>
      <c r="C23" s="315" t="s">
        <v>3</v>
      </c>
      <c r="D23" s="1358" t="s">
        <v>390</v>
      </c>
      <c r="E23" s="1359"/>
      <c r="F23" s="558" t="str">
        <f>VLOOKUP(I23,DATA!$T$3:$W$111,4,FALSE)</f>
        <v>M2</v>
      </c>
      <c r="G23" s="76" t="s">
        <v>707</v>
      </c>
      <c r="H23" s="4" t="s">
        <v>33</v>
      </c>
      <c r="I23" s="132" t="s">
        <v>675</v>
      </c>
      <c r="J23" s="5" t="s">
        <v>345</v>
      </c>
      <c r="K23" s="569" t="s">
        <v>82</v>
      </c>
      <c r="L23" s="318">
        <v>4</v>
      </c>
      <c r="M23" s="814"/>
      <c r="N23" s="382"/>
      <c r="O23" s="815"/>
      <c r="P23" s="816"/>
      <c r="Q23" s="817">
        <f t="shared" si="3"/>
        <v>4</v>
      </c>
      <c r="R23" s="5">
        <f t="shared" si="4"/>
        <v>4</v>
      </c>
      <c r="S23" s="375">
        <f t="shared" si="6"/>
        <v>0</v>
      </c>
      <c r="T23" s="325" t="str">
        <f t="shared" si="1"/>
        <v>○</v>
      </c>
      <c r="U23" s="73" t="s">
        <v>27</v>
      </c>
      <c r="V23" s="376">
        <v>0.76736111111111116</v>
      </c>
      <c r="W23" s="376">
        <v>0.82986111111111116</v>
      </c>
      <c r="X23" s="328">
        <v>1.5</v>
      </c>
      <c r="Y23" s="126"/>
      <c r="Z23" s="773"/>
      <c r="AA23" s="773"/>
      <c r="AB23" s="773"/>
      <c r="AC23" s="773"/>
      <c r="AD23" s="773"/>
      <c r="AE23" s="773"/>
      <c r="AF23" s="773"/>
      <c r="AG23" s="773"/>
      <c r="AH23" s="773"/>
      <c r="AI23" s="773"/>
      <c r="AJ23" s="773"/>
      <c r="AK23" s="773"/>
      <c r="AL23" s="774"/>
      <c r="AM23" s="378"/>
    </row>
    <row r="24" spans="1:39" s="379" customFormat="1" ht="18.75" customHeight="1" thickBot="1" x14ac:dyDescent="0.25">
      <c r="A24" s="369"/>
      <c r="B24" s="789">
        <f>COUNTIF($I24:I$83,I24)</f>
        <v>1</v>
      </c>
      <c r="C24" s="315" t="s">
        <v>3</v>
      </c>
      <c r="D24" s="1358" t="s">
        <v>390</v>
      </c>
      <c r="E24" s="1359"/>
      <c r="F24" s="558" t="str">
        <f>VLOOKUP(I24,DATA!$T$3:$W$111,4,FALSE)</f>
        <v>M2</v>
      </c>
      <c r="G24" s="76" t="s">
        <v>540</v>
      </c>
      <c r="H24" s="4" t="s">
        <v>33</v>
      </c>
      <c r="I24" s="93" t="s">
        <v>675</v>
      </c>
      <c r="J24" s="5" t="s">
        <v>345</v>
      </c>
      <c r="K24" s="569" t="s">
        <v>326</v>
      </c>
      <c r="L24" s="318">
        <v>4</v>
      </c>
      <c r="M24" s="814"/>
      <c r="N24" s="382"/>
      <c r="O24" s="815"/>
      <c r="P24" s="816"/>
      <c r="Q24" s="817">
        <f t="shared" si="3"/>
        <v>4</v>
      </c>
      <c r="R24" s="5">
        <f t="shared" si="4"/>
        <v>4</v>
      </c>
      <c r="S24" s="375">
        <f t="shared" ref="S24:S25" si="7">IF(ISBLANK(B24),"",Q24-R24)</f>
        <v>0</v>
      </c>
      <c r="T24" s="325" t="str">
        <f t="shared" si="1"/>
        <v>○</v>
      </c>
      <c r="U24" s="73" t="s">
        <v>27</v>
      </c>
      <c r="V24" s="327">
        <v>0.83333333333333337</v>
      </c>
      <c r="W24" s="327">
        <v>0.89583333333333337</v>
      </c>
      <c r="X24" s="328">
        <v>1.5</v>
      </c>
      <c r="Y24" s="126"/>
      <c r="Z24" s="773"/>
      <c r="AA24" s="773"/>
      <c r="AB24" s="773"/>
      <c r="AC24" s="773"/>
      <c r="AD24" s="773"/>
      <c r="AE24" s="773"/>
      <c r="AF24" s="773"/>
      <c r="AG24" s="773"/>
      <c r="AH24" s="773"/>
      <c r="AI24" s="773"/>
      <c r="AJ24" s="773"/>
      <c r="AK24" s="773"/>
      <c r="AL24" s="774"/>
      <c r="AM24" s="378"/>
    </row>
    <row r="25" spans="1:39" s="379" customFormat="1" ht="18.75" customHeight="1" thickBot="1" x14ac:dyDescent="0.25">
      <c r="A25" s="369"/>
      <c r="B25" s="789">
        <f>COUNTIF($I25:I$83,I25)</f>
        <v>1</v>
      </c>
      <c r="C25" s="315" t="s">
        <v>3</v>
      </c>
      <c r="D25" s="1358" t="s">
        <v>390</v>
      </c>
      <c r="E25" s="1359"/>
      <c r="F25" s="558" t="str">
        <f>VLOOKUP(I25,DATA!$T$3:$W$111,4,FALSE)</f>
        <v>M1</v>
      </c>
      <c r="G25" s="76" t="s">
        <v>769</v>
      </c>
      <c r="H25" s="4" t="s">
        <v>33</v>
      </c>
      <c r="I25" s="132" t="s">
        <v>580</v>
      </c>
      <c r="J25" s="5" t="s">
        <v>307</v>
      </c>
      <c r="K25" s="18" t="s">
        <v>47</v>
      </c>
      <c r="L25" s="318">
        <v>4</v>
      </c>
      <c r="M25" s="814"/>
      <c r="N25" s="382"/>
      <c r="O25" s="815"/>
      <c r="P25" s="816"/>
      <c r="Q25" s="817">
        <f t="shared" si="3"/>
        <v>4</v>
      </c>
      <c r="R25" s="5">
        <f t="shared" si="4"/>
        <v>4</v>
      </c>
      <c r="S25" s="375">
        <f t="shared" si="7"/>
        <v>0</v>
      </c>
      <c r="T25" s="325" t="str">
        <f t="shared" si="1"/>
        <v>○</v>
      </c>
      <c r="U25" s="73" t="s">
        <v>276</v>
      </c>
      <c r="V25" s="376">
        <v>0.67361111111111116</v>
      </c>
      <c r="W25" s="376">
        <v>0.73611111111111116</v>
      </c>
      <c r="X25" s="328">
        <v>1.5</v>
      </c>
      <c r="Y25" s="126"/>
      <c r="Z25" s="1461"/>
      <c r="AA25" s="1462"/>
      <c r="AB25" s="1462"/>
      <c r="AC25" s="1462"/>
      <c r="AD25" s="1462"/>
      <c r="AE25" s="773"/>
      <c r="AF25" s="773"/>
      <c r="AG25" s="773"/>
      <c r="AH25" s="773"/>
      <c r="AI25" s="773"/>
      <c r="AJ25" s="773"/>
      <c r="AK25" s="773"/>
      <c r="AL25" s="774"/>
      <c r="AM25" s="378"/>
    </row>
    <row r="26" spans="1:39" ht="18.75" customHeight="1" thickBot="1" x14ac:dyDescent="0.25">
      <c r="B26" s="789">
        <f>COUNTIF($I26:I$83,I26)</f>
        <v>1</v>
      </c>
      <c r="C26" s="315" t="s">
        <v>3</v>
      </c>
      <c r="D26" s="1358" t="s">
        <v>381</v>
      </c>
      <c r="E26" s="1359"/>
      <c r="F26" s="558" t="str">
        <f>VLOOKUP(I26,DATA!$T$3:$W$111,4,FALSE)</f>
        <v>S3</v>
      </c>
      <c r="G26" s="316" t="s">
        <v>48</v>
      </c>
      <c r="H26" s="4" t="s">
        <v>33</v>
      </c>
      <c r="I26" s="343" t="s">
        <v>423</v>
      </c>
      <c r="J26" s="317" t="str">
        <f>IF(I26="","",VLOOKUP(I26,DATA!$T$3:$U$56,2,FALSE))</f>
        <v>中2</v>
      </c>
      <c r="K26" s="386" t="s">
        <v>93</v>
      </c>
      <c r="L26" s="318">
        <v>4</v>
      </c>
      <c r="M26" s="818"/>
      <c r="N26" s="337"/>
      <c r="O26" s="819"/>
      <c r="P26" s="816"/>
      <c r="Q26" s="817">
        <f t="shared" si="3"/>
        <v>4</v>
      </c>
      <c r="R26" s="5">
        <f t="shared" si="4"/>
        <v>4</v>
      </c>
      <c r="S26" s="324">
        <f>IF(ISBLANK(B26),"",Q26-R26)</f>
        <v>0</v>
      </c>
      <c r="T26" s="325" t="str">
        <f t="shared" si="1"/>
        <v>○</v>
      </c>
      <c r="U26" s="326" t="s">
        <v>27</v>
      </c>
      <c r="V26" s="327">
        <v>0.70138888888888884</v>
      </c>
      <c r="W26" s="327">
        <v>0.76388888888888884</v>
      </c>
      <c r="X26" s="328">
        <v>1.5</v>
      </c>
      <c r="Y26" s="329"/>
      <c r="Z26" s="1448"/>
      <c r="AA26" s="1449"/>
      <c r="AB26" s="1449"/>
      <c r="AC26" s="1449"/>
      <c r="AD26" s="1449"/>
      <c r="AE26" s="1449"/>
      <c r="AF26" s="1449"/>
      <c r="AG26" s="1449"/>
      <c r="AH26" s="1449"/>
      <c r="AI26" s="1449"/>
      <c r="AJ26" s="1449"/>
      <c r="AK26" s="1449"/>
      <c r="AL26" s="1450"/>
      <c r="AM26" s="330"/>
    </row>
    <row r="27" spans="1:39" s="379" customFormat="1" ht="18.75" customHeight="1" thickBot="1" x14ac:dyDescent="0.25">
      <c r="A27" s="369"/>
      <c r="B27" s="789">
        <f>COUNTIF($I27:I$83,I27)</f>
        <v>3</v>
      </c>
      <c r="C27" s="371" t="s">
        <v>3</v>
      </c>
      <c r="D27" s="1367" t="s">
        <v>390</v>
      </c>
      <c r="E27" s="1371"/>
      <c r="F27" s="558" t="str">
        <f>VLOOKUP(I27,DATA!$T$3:$W$111,4,FALSE)</f>
        <v>M4</v>
      </c>
      <c r="G27" s="76" t="s">
        <v>911</v>
      </c>
      <c r="H27" s="4" t="s">
        <v>33</v>
      </c>
      <c r="I27" s="57" t="s">
        <v>820</v>
      </c>
      <c r="J27" s="5" t="s">
        <v>307</v>
      </c>
      <c r="K27" s="18" t="s">
        <v>47</v>
      </c>
      <c r="L27" s="318">
        <v>4</v>
      </c>
      <c r="M27" s="814"/>
      <c r="N27" s="820"/>
      <c r="O27" s="815"/>
      <c r="P27" s="821"/>
      <c r="Q27" s="817">
        <f t="shared" ref="Q27" si="8">IF(ISBLANK(B27),"",P27+O27+N27+L27)</f>
        <v>4</v>
      </c>
      <c r="R27" s="5">
        <f t="shared" si="4"/>
        <v>4</v>
      </c>
      <c r="S27" s="324">
        <f t="shared" ref="S27" si="9">IF(ISBLANK(B27),"",Q27-R27)</f>
        <v>0</v>
      </c>
      <c r="T27" s="325" t="str">
        <f t="shared" si="1"/>
        <v>○</v>
      </c>
      <c r="U27" s="74" t="s">
        <v>25</v>
      </c>
      <c r="V27" s="327">
        <v>0.76736111111111116</v>
      </c>
      <c r="W27" s="327">
        <v>0.82986111111111116</v>
      </c>
      <c r="X27" s="377">
        <v>1.5</v>
      </c>
      <c r="Y27" s="126"/>
      <c r="Z27" s="773"/>
      <c r="AA27" s="773"/>
      <c r="AB27" s="773"/>
      <c r="AC27" s="773"/>
      <c r="AD27" s="773"/>
      <c r="AE27" s="773"/>
      <c r="AF27" s="773"/>
      <c r="AG27" s="773"/>
      <c r="AH27" s="773"/>
      <c r="AI27" s="773"/>
      <c r="AJ27" s="773"/>
      <c r="AK27" s="773"/>
      <c r="AL27" s="774"/>
      <c r="AM27" s="378"/>
    </row>
    <row r="28" spans="1:39" s="379" customFormat="1" ht="18.75" customHeight="1" thickBot="1" x14ac:dyDescent="0.25">
      <c r="A28" s="369"/>
      <c r="B28" s="789">
        <f>COUNTIF($I28:I$83,I28)</f>
        <v>2</v>
      </c>
      <c r="C28" s="371" t="s">
        <v>3</v>
      </c>
      <c r="D28" s="1367" t="s">
        <v>390</v>
      </c>
      <c r="E28" s="1371"/>
      <c r="F28" s="558" t="str">
        <f>VLOOKUP(I28,DATA!$T$3:$W$111,4,FALSE)</f>
        <v>M4</v>
      </c>
      <c r="G28" s="76" t="s">
        <v>407</v>
      </c>
      <c r="H28" s="4" t="s">
        <v>33</v>
      </c>
      <c r="I28" s="57" t="s">
        <v>820</v>
      </c>
      <c r="J28" s="5" t="s">
        <v>307</v>
      </c>
      <c r="K28" s="18" t="s">
        <v>193</v>
      </c>
      <c r="L28" s="318">
        <v>4</v>
      </c>
      <c r="M28" s="814"/>
      <c r="N28" s="820"/>
      <c r="O28" s="815"/>
      <c r="P28" s="821"/>
      <c r="Q28" s="817">
        <f t="shared" si="3"/>
        <v>4</v>
      </c>
      <c r="R28" s="5">
        <f t="shared" si="4"/>
        <v>4</v>
      </c>
      <c r="S28" s="324">
        <f t="shared" ref="S28:S29" si="10">IF(ISBLANK(B28),"",Q28-R28)</f>
        <v>0</v>
      </c>
      <c r="T28" s="325" t="str">
        <f t="shared" si="1"/>
        <v>○</v>
      </c>
      <c r="U28" s="74" t="s">
        <v>25</v>
      </c>
      <c r="V28" s="327">
        <v>0.83333333333333337</v>
      </c>
      <c r="W28" s="327">
        <v>0.89583333333333337</v>
      </c>
      <c r="X28" s="377">
        <v>1.5</v>
      </c>
      <c r="Y28" s="126"/>
      <c r="Z28" s="773"/>
      <c r="AA28" s="773"/>
      <c r="AB28" s="773"/>
      <c r="AC28" s="773"/>
      <c r="AD28" s="773"/>
      <c r="AE28" s="773"/>
      <c r="AF28" s="773"/>
      <c r="AG28" s="773"/>
      <c r="AH28" s="773"/>
      <c r="AI28" s="773"/>
      <c r="AJ28" s="773"/>
      <c r="AK28" s="773"/>
      <c r="AL28" s="774"/>
      <c r="AM28" s="378"/>
    </row>
    <row r="29" spans="1:39" s="379" customFormat="1" ht="18.75" customHeight="1" thickBot="1" x14ac:dyDescent="0.25">
      <c r="A29" s="369"/>
      <c r="B29" s="789">
        <f>COUNTIF($I29:I$83,I29)</f>
        <v>1</v>
      </c>
      <c r="C29" s="371" t="s">
        <v>3</v>
      </c>
      <c r="D29" s="1367" t="s">
        <v>390</v>
      </c>
      <c r="E29" s="1371"/>
      <c r="F29" s="558" t="str">
        <f>VLOOKUP(I29,DATA!$T$3:$W$111,4,FALSE)</f>
        <v>M4</v>
      </c>
      <c r="G29" s="76" t="s">
        <v>913</v>
      </c>
      <c r="H29" s="4" t="s">
        <v>33</v>
      </c>
      <c r="I29" s="57" t="s">
        <v>820</v>
      </c>
      <c r="J29" s="5" t="s">
        <v>307</v>
      </c>
      <c r="K29" s="18" t="s">
        <v>194</v>
      </c>
      <c r="L29" s="318">
        <v>4</v>
      </c>
      <c r="M29" s="814"/>
      <c r="N29" s="820"/>
      <c r="O29" s="815"/>
      <c r="P29" s="821"/>
      <c r="Q29" s="817">
        <f t="shared" si="3"/>
        <v>4</v>
      </c>
      <c r="R29" s="5">
        <f t="shared" si="4"/>
        <v>4</v>
      </c>
      <c r="S29" s="324">
        <f t="shared" si="10"/>
        <v>0</v>
      </c>
      <c r="T29" s="325" t="str">
        <f t="shared" si="1"/>
        <v>○</v>
      </c>
      <c r="U29" s="74" t="s">
        <v>27</v>
      </c>
      <c r="V29" s="327">
        <v>0.83333333333333337</v>
      </c>
      <c r="W29" s="327">
        <v>0.89583333333333337</v>
      </c>
      <c r="X29" s="377">
        <v>1.5</v>
      </c>
      <c r="Y29" s="126"/>
      <c r="Z29" s="1103"/>
      <c r="AA29" s="1103"/>
      <c r="AB29" s="1103"/>
      <c r="AC29" s="1103"/>
      <c r="AD29" s="1103"/>
      <c r="AE29" s="1103"/>
      <c r="AF29" s="1103"/>
      <c r="AG29" s="1103"/>
      <c r="AH29" s="1103"/>
      <c r="AI29" s="1103"/>
      <c r="AJ29" s="1103"/>
      <c r="AK29" s="1103"/>
      <c r="AL29" s="1104"/>
      <c r="AM29" s="378"/>
    </row>
    <row r="30" spans="1:39" ht="18.75" customHeight="1" thickBot="1" x14ac:dyDescent="0.25">
      <c r="B30" s="789">
        <f>COUNTIF($I30:I$83,I30)</f>
        <v>2</v>
      </c>
      <c r="C30" s="315" t="s">
        <v>3</v>
      </c>
      <c r="D30" s="1358" t="s">
        <v>381</v>
      </c>
      <c r="E30" s="1359"/>
      <c r="F30" s="558" t="str">
        <f>VLOOKUP(I30,DATA!$T$3:$W$111,4,FALSE)</f>
        <v>S2</v>
      </c>
      <c r="G30" s="338" t="s">
        <v>914</v>
      </c>
      <c r="H30" s="4" t="s">
        <v>33</v>
      </c>
      <c r="I30" s="557" t="s">
        <v>830</v>
      </c>
      <c r="J30" s="317" t="str">
        <f>IF(I30="","",VLOOKUP(I30,DATA!$T$3:$U$56,2,FALSE))</f>
        <v>中2</v>
      </c>
      <c r="K30" s="569" t="s">
        <v>47</v>
      </c>
      <c r="L30" s="318">
        <v>4</v>
      </c>
      <c r="M30" s="822"/>
      <c r="N30" s="692"/>
      <c r="O30" s="819"/>
      <c r="P30" s="816"/>
      <c r="Q30" s="817">
        <f t="shared" ref="Q30" si="11">IF(ISBLANK(B30),"",P30+O30+N30+L30)</f>
        <v>4</v>
      </c>
      <c r="R30" s="5">
        <f t="shared" si="4"/>
        <v>3</v>
      </c>
      <c r="S30" s="324">
        <f>IF(ISBLANK(B30),"",Q30-R30)</f>
        <v>1</v>
      </c>
      <c r="T30" s="325" t="str">
        <f t="shared" si="1"/>
        <v/>
      </c>
      <c r="U30" s="332" t="s">
        <v>26</v>
      </c>
      <c r="V30" s="327">
        <v>0.83333333333333337</v>
      </c>
      <c r="W30" s="327">
        <v>0.89583333333333337</v>
      </c>
      <c r="X30" s="377">
        <v>1.5</v>
      </c>
      <c r="Y30" s="329"/>
      <c r="Z30" s="775"/>
      <c r="AA30" s="775"/>
      <c r="AB30" s="775"/>
      <c r="AC30" s="775"/>
      <c r="AD30" s="775"/>
      <c r="AE30" s="775"/>
      <c r="AF30" s="775"/>
      <c r="AG30" s="775"/>
      <c r="AH30" s="775"/>
      <c r="AI30" s="775"/>
      <c r="AJ30" s="775"/>
      <c r="AK30" s="775"/>
      <c r="AL30" s="776"/>
      <c r="AM30" s="330"/>
    </row>
    <row r="31" spans="1:39" ht="18.75" customHeight="1" thickBot="1" x14ac:dyDescent="0.25">
      <c r="B31" s="789">
        <f>COUNTIF($I31:I$83,I31)</f>
        <v>1</v>
      </c>
      <c r="C31" s="315" t="s">
        <v>3</v>
      </c>
      <c r="D31" s="1358" t="s">
        <v>381</v>
      </c>
      <c r="E31" s="1359"/>
      <c r="F31" s="558" t="str">
        <f>VLOOKUP(I31,DATA!$T$3:$W$111,4,FALSE)</f>
        <v>S2</v>
      </c>
      <c r="G31" s="338" t="s">
        <v>916</v>
      </c>
      <c r="H31" s="4" t="s">
        <v>33</v>
      </c>
      <c r="I31" s="78" t="s">
        <v>830</v>
      </c>
      <c r="J31" s="317" t="str">
        <f>IF(I31="","",VLOOKUP(I31,DATA!$T$3:$U$56,2,FALSE))</f>
        <v>中2</v>
      </c>
      <c r="K31" s="18" t="s">
        <v>45</v>
      </c>
      <c r="L31" s="318">
        <v>4</v>
      </c>
      <c r="M31" s="822"/>
      <c r="N31" s="692"/>
      <c r="O31" s="819"/>
      <c r="P31" s="816"/>
      <c r="Q31" s="817">
        <f t="shared" si="3"/>
        <v>4</v>
      </c>
      <c r="R31" s="5">
        <f t="shared" si="4"/>
        <v>4</v>
      </c>
      <c r="S31" s="324">
        <f>IF(ISBLANK(B31),"",Q31-R31)</f>
        <v>0</v>
      </c>
      <c r="T31" s="325" t="str">
        <f t="shared" si="1"/>
        <v>○</v>
      </c>
      <c r="U31" s="332" t="s">
        <v>99</v>
      </c>
      <c r="V31" s="327">
        <v>0.83333333333333337</v>
      </c>
      <c r="W31" s="327">
        <v>0.89583333333333337</v>
      </c>
      <c r="X31" s="377">
        <v>1.5</v>
      </c>
      <c r="Y31" s="329"/>
      <c r="Z31" s="775"/>
      <c r="AA31" s="775"/>
      <c r="AB31" s="775"/>
      <c r="AC31" s="775"/>
      <c r="AD31" s="775"/>
      <c r="AE31" s="775"/>
      <c r="AF31" s="775"/>
      <c r="AG31" s="775"/>
      <c r="AH31" s="775"/>
      <c r="AI31" s="775"/>
      <c r="AJ31" s="775"/>
      <c r="AK31" s="775"/>
      <c r="AL31" s="776"/>
      <c r="AM31" s="330"/>
    </row>
    <row r="32" spans="1:39" ht="18.75" customHeight="1" thickBot="1" x14ac:dyDescent="0.25">
      <c r="B32" s="789">
        <f>COUNTIF($I32:I$83,I32)</f>
        <v>2</v>
      </c>
      <c r="C32" s="315" t="s">
        <v>3</v>
      </c>
      <c r="D32" s="1358" t="s">
        <v>381</v>
      </c>
      <c r="E32" s="1359"/>
      <c r="F32" s="558" t="str">
        <f>VLOOKUP(I32,DATA!$T$3:$W$111,4,FALSE)</f>
        <v>S3</v>
      </c>
      <c r="G32" s="338" t="s">
        <v>46</v>
      </c>
      <c r="H32" s="4" t="s">
        <v>33</v>
      </c>
      <c r="I32" s="78" t="s">
        <v>951</v>
      </c>
      <c r="J32" s="317" t="str">
        <f>IF(I32="","",VLOOKUP(I32,DATA!$T$3:$U$56,2,FALSE))</f>
        <v>中2</v>
      </c>
      <c r="K32" s="18" t="s">
        <v>45</v>
      </c>
      <c r="L32" s="318">
        <v>1</v>
      </c>
      <c r="M32" s="822"/>
      <c r="N32" s="692"/>
      <c r="O32" s="819"/>
      <c r="P32" s="816"/>
      <c r="Q32" s="817">
        <f t="shared" si="3"/>
        <v>1</v>
      </c>
      <c r="R32" s="5">
        <f t="shared" si="4"/>
        <v>1</v>
      </c>
      <c r="S32" s="324">
        <f t="shared" ref="S32:S33" si="12">IF(ISBLANK(B32),"",Q32-R32)</f>
        <v>0</v>
      </c>
      <c r="T32" s="325" t="str">
        <f t="shared" si="1"/>
        <v>○</v>
      </c>
      <c r="U32" s="332" t="s">
        <v>25</v>
      </c>
      <c r="V32" s="327">
        <v>0.76736111111111116</v>
      </c>
      <c r="W32" s="327">
        <v>0.82986111111111116</v>
      </c>
      <c r="X32" s="377">
        <v>1.5</v>
      </c>
      <c r="Y32" s="329"/>
      <c r="Z32" s="721"/>
      <c r="AA32" s="721"/>
      <c r="AB32" s="721"/>
      <c r="AC32" s="721"/>
      <c r="AD32" s="721"/>
      <c r="AE32" s="721"/>
      <c r="AF32" s="721"/>
      <c r="AG32" s="721"/>
      <c r="AH32" s="721"/>
      <c r="AI32" s="721"/>
      <c r="AJ32" s="721"/>
      <c r="AK32" s="721"/>
      <c r="AL32" s="722"/>
      <c r="AM32" s="330"/>
    </row>
    <row r="33" spans="1:39" ht="18.75" customHeight="1" thickBot="1" x14ac:dyDescent="0.25">
      <c r="B33" s="789">
        <f>COUNTIF($I33:I$83,I33)</f>
        <v>1</v>
      </c>
      <c r="C33" s="315" t="s">
        <v>3</v>
      </c>
      <c r="D33" s="1358" t="s">
        <v>381</v>
      </c>
      <c r="E33" s="1359"/>
      <c r="F33" s="558" t="str">
        <f>VLOOKUP(I33,DATA!$T$3:$W$111,4,FALSE)</f>
        <v>S3</v>
      </c>
      <c r="G33" s="338" t="s">
        <v>851</v>
      </c>
      <c r="H33" s="4" t="s">
        <v>33</v>
      </c>
      <c r="I33" s="78" t="s">
        <v>951</v>
      </c>
      <c r="J33" s="317" t="str">
        <f>IF(I33="","",VLOOKUP(I33,DATA!$T$3:$U$56,2,FALSE))</f>
        <v>中2</v>
      </c>
      <c r="K33" s="569" t="s">
        <v>47</v>
      </c>
      <c r="L33" s="318">
        <v>2</v>
      </c>
      <c r="M33" s="822"/>
      <c r="N33" s="692"/>
      <c r="O33" s="819"/>
      <c r="P33" s="816"/>
      <c r="Q33" s="817">
        <f t="shared" si="3"/>
        <v>2</v>
      </c>
      <c r="R33" s="5">
        <f t="shared" si="4"/>
        <v>2</v>
      </c>
      <c r="S33" s="324">
        <f t="shared" si="12"/>
        <v>0</v>
      </c>
      <c r="T33" s="325" t="str">
        <f t="shared" si="1"/>
        <v>○</v>
      </c>
      <c r="U33" s="332" t="s">
        <v>98</v>
      </c>
      <c r="V33" s="327">
        <v>0.76736111111111116</v>
      </c>
      <c r="W33" s="327">
        <v>0.82986111111111116</v>
      </c>
      <c r="X33" s="377">
        <v>1.5</v>
      </c>
      <c r="Y33" s="329"/>
      <c r="Z33" s="721"/>
      <c r="AA33" s="721"/>
      <c r="AB33" s="721"/>
      <c r="AC33" s="721"/>
      <c r="AD33" s="721"/>
      <c r="AE33" s="721"/>
      <c r="AF33" s="721"/>
      <c r="AG33" s="721"/>
      <c r="AH33" s="721"/>
      <c r="AI33" s="721"/>
      <c r="AJ33" s="721"/>
      <c r="AK33" s="721"/>
      <c r="AL33" s="722"/>
      <c r="AM33" s="330"/>
    </row>
    <row r="34" spans="1:39" s="379" customFormat="1" ht="18.75" customHeight="1" thickBot="1" x14ac:dyDescent="0.25">
      <c r="A34" s="369"/>
      <c r="B34" s="789">
        <f>COUNTIF($I34:I$83,I34)</f>
        <v>1</v>
      </c>
      <c r="C34" s="371" t="s">
        <v>3</v>
      </c>
      <c r="D34" s="1358" t="s">
        <v>390</v>
      </c>
      <c r="E34" s="1359"/>
      <c r="F34" s="558" t="str">
        <f>VLOOKUP(I34,DATA!$T$3:$W$111,4,FALSE)</f>
        <v>M3</v>
      </c>
      <c r="G34" s="76" t="s">
        <v>540</v>
      </c>
      <c r="H34" s="4" t="s">
        <v>33</v>
      </c>
      <c r="I34" s="78" t="s">
        <v>862</v>
      </c>
      <c r="J34" s="5" t="s">
        <v>307</v>
      </c>
      <c r="K34" s="569" t="s">
        <v>47</v>
      </c>
      <c r="L34" s="318">
        <v>4</v>
      </c>
      <c r="M34" s="814"/>
      <c r="N34" s="692"/>
      <c r="O34" s="815"/>
      <c r="P34" s="816"/>
      <c r="Q34" s="817">
        <f t="shared" si="3"/>
        <v>4</v>
      </c>
      <c r="R34" s="5">
        <f t="shared" si="4"/>
        <v>4</v>
      </c>
      <c r="S34" s="375">
        <f t="shared" ref="S34:S36" si="13">IF(ISBLANK(B34),"",Q34-R34)</f>
        <v>0</v>
      </c>
      <c r="T34" s="325" t="str">
        <f t="shared" si="1"/>
        <v>○</v>
      </c>
      <c r="U34" s="73" t="s">
        <v>27</v>
      </c>
      <c r="V34" s="327">
        <v>0.76736111111111116</v>
      </c>
      <c r="W34" s="327">
        <v>0.82986111111111116</v>
      </c>
      <c r="X34" s="377">
        <v>1.5</v>
      </c>
      <c r="Y34" s="126"/>
      <c r="Z34" s="721"/>
      <c r="AA34" s="721"/>
      <c r="AB34" s="721"/>
      <c r="AC34" s="721"/>
      <c r="AD34" s="721"/>
      <c r="AE34" s="721"/>
      <c r="AF34" s="721"/>
      <c r="AG34" s="721"/>
      <c r="AH34" s="721"/>
      <c r="AI34" s="721"/>
      <c r="AJ34" s="721"/>
      <c r="AK34" s="721"/>
      <c r="AL34" s="722"/>
      <c r="AM34" s="378"/>
    </row>
    <row r="35" spans="1:39" ht="18.75" customHeight="1" thickBot="1" x14ac:dyDescent="0.25">
      <c r="B35" s="789">
        <f>COUNTIF($I35:I$83,I35)</f>
        <v>1</v>
      </c>
      <c r="C35" s="315" t="s">
        <v>3</v>
      </c>
      <c r="D35" s="1358" t="s">
        <v>381</v>
      </c>
      <c r="E35" s="1359"/>
      <c r="F35" s="558" t="str">
        <f>VLOOKUP(I35,DATA!$T$3:$W$111,4,FALSE)</f>
        <v>S4</v>
      </c>
      <c r="G35" s="338" t="s">
        <v>914</v>
      </c>
      <c r="H35" s="4" t="s">
        <v>33</v>
      </c>
      <c r="I35" s="557" t="s">
        <v>878</v>
      </c>
      <c r="J35" s="5" t="s">
        <v>307</v>
      </c>
      <c r="K35" s="386" t="s">
        <v>47</v>
      </c>
      <c r="L35" s="318">
        <v>4</v>
      </c>
      <c r="M35" s="822"/>
      <c r="N35" s="692"/>
      <c r="O35" s="819"/>
      <c r="P35" s="816"/>
      <c r="Q35" s="817">
        <f t="shared" si="3"/>
        <v>4</v>
      </c>
      <c r="R35" s="5">
        <f t="shared" si="4"/>
        <v>3</v>
      </c>
      <c r="S35" s="375">
        <f t="shared" si="13"/>
        <v>1</v>
      </c>
      <c r="T35" s="325" t="str">
        <f t="shared" si="1"/>
        <v/>
      </c>
      <c r="U35" s="326" t="s">
        <v>98</v>
      </c>
      <c r="V35" s="327">
        <v>0.83333333333333337</v>
      </c>
      <c r="W35" s="327">
        <v>0.89583333333333337</v>
      </c>
      <c r="X35" s="377">
        <v>1.5</v>
      </c>
      <c r="Y35" s="329"/>
      <c r="Z35" s="715"/>
      <c r="AA35" s="715"/>
      <c r="AB35" s="715"/>
      <c r="AC35" s="715"/>
      <c r="AD35" s="715"/>
      <c r="AE35" s="715"/>
      <c r="AF35" s="715"/>
      <c r="AG35" s="715"/>
      <c r="AH35" s="715"/>
      <c r="AI35" s="715"/>
      <c r="AJ35" s="715"/>
      <c r="AK35" s="715"/>
      <c r="AL35" s="716"/>
      <c r="AM35" s="330"/>
    </row>
    <row r="36" spans="1:39" s="379" customFormat="1" ht="18.75" customHeight="1" thickBot="1" x14ac:dyDescent="0.25">
      <c r="A36" s="369"/>
      <c r="B36" s="789">
        <f>COUNTIF($I36:I$83,I36)</f>
        <v>1</v>
      </c>
      <c r="C36" s="315" t="s">
        <v>3</v>
      </c>
      <c r="D36" s="1358" t="s">
        <v>390</v>
      </c>
      <c r="E36" s="1359"/>
      <c r="F36" s="558" t="str">
        <f>VLOOKUP(I36,DATA!$T$3:$W$111,4,FALSE)</f>
        <v>M2</v>
      </c>
      <c r="G36" s="76" t="s">
        <v>682</v>
      </c>
      <c r="H36" s="4" t="s">
        <v>33</v>
      </c>
      <c r="I36" s="78" t="s">
        <v>868</v>
      </c>
      <c r="J36" s="5" t="s">
        <v>307</v>
      </c>
      <c r="K36" s="18" t="s">
        <v>47</v>
      </c>
      <c r="L36" s="318">
        <v>4</v>
      </c>
      <c r="M36" s="814"/>
      <c r="N36" s="820"/>
      <c r="O36" s="815"/>
      <c r="P36" s="821"/>
      <c r="Q36" s="817">
        <f t="shared" si="3"/>
        <v>4</v>
      </c>
      <c r="R36" s="5">
        <f t="shared" si="4"/>
        <v>3</v>
      </c>
      <c r="S36" s="375">
        <f t="shared" si="13"/>
        <v>1</v>
      </c>
      <c r="T36" s="325" t="str">
        <f t="shared" si="1"/>
        <v/>
      </c>
      <c r="U36" s="74" t="s">
        <v>98</v>
      </c>
      <c r="V36" s="327">
        <v>0.70138888888888884</v>
      </c>
      <c r="W36" s="376">
        <v>0.76388888888888884</v>
      </c>
      <c r="X36" s="377">
        <v>1.5</v>
      </c>
      <c r="Y36" s="126"/>
      <c r="Z36" s="773"/>
      <c r="AA36" s="773"/>
      <c r="AB36" s="773"/>
      <c r="AC36" s="773"/>
      <c r="AD36" s="773"/>
      <c r="AE36" s="773"/>
      <c r="AF36" s="773"/>
      <c r="AG36" s="773"/>
      <c r="AH36" s="773"/>
      <c r="AI36" s="773"/>
      <c r="AJ36" s="773"/>
      <c r="AK36" s="773"/>
      <c r="AL36" s="774"/>
      <c r="AM36" s="378"/>
    </row>
    <row r="37" spans="1:39" s="379" customFormat="1" ht="18.75" customHeight="1" thickBot="1" x14ac:dyDescent="0.25">
      <c r="A37" s="369"/>
      <c r="B37" s="789">
        <f>COUNTIF($I37:I$83,I37)</f>
        <v>3</v>
      </c>
      <c r="C37" s="371" t="s">
        <v>3</v>
      </c>
      <c r="D37" s="1358" t="s">
        <v>390</v>
      </c>
      <c r="E37" s="1359"/>
      <c r="F37" s="558" t="str">
        <f>VLOOKUP(I37,DATA!$T$3:$W$111,4,FALSE)</f>
        <v>S2</v>
      </c>
      <c r="G37" s="76" t="s">
        <v>707</v>
      </c>
      <c r="H37" s="4" t="s">
        <v>33</v>
      </c>
      <c r="I37" s="132" t="s">
        <v>788</v>
      </c>
      <c r="J37" s="4" t="s">
        <v>352</v>
      </c>
      <c r="K37" s="18" t="s">
        <v>47</v>
      </c>
      <c r="L37" s="318">
        <v>4</v>
      </c>
      <c r="M37" s="814"/>
      <c r="N37" s="692"/>
      <c r="O37" s="815"/>
      <c r="P37" s="816"/>
      <c r="Q37" s="817">
        <f t="shared" si="3"/>
        <v>4</v>
      </c>
      <c r="R37" s="5">
        <f t="shared" si="4"/>
        <v>4</v>
      </c>
      <c r="S37" s="375">
        <f>IF(ISBLANK(B37),"",Q37-R37)</f>
        <v>0</v>
      </c>
      <c r="T37" s="325" t="str">
        <f t="shared" si="1"/>
        <v>○</v>
      </c>
      <c r="U37" s="73" t="s">
        <v>26</v>
      </c>
      <c r="V37" s="327">
        <v>0.70138888888888884</v>
      </c>
      <c r="W37" s="376">
        <v>0.76388888888888884</v>
      </c>
      <c r="X37" s="377">
        <v>1.5</v>
      </c>
      <c r="Y37" s="126"/>
      <c r="Z37" s="773"/>
      <c r="AA37" s="773"/>
      <c r="AB37" s="773"/>
      <c r="AC37" s="773"/>
      <c r="AD37" s="773"/>
      <c r="AE37" s="773"/>
      <c r="AF37" s="773"/>
      <c r="AG37" s="773"/>
      <c r="AH37" s="773"/>
      <c r="AI37" s="773"/>
      <c r="AJ37" s="773"/>
      <c r="AK37" s="773"/>
      <c r="AL37" s="774"/>
      <c r="AM37" s="378"/>
    </row>
    <row r="38" spans="1:39" s="379" customFormat="1" ht="18.75" customHeight="1" thickBot="1" x14ac:dyDescent="0.25">
      <c r="A38" s="369"/>
      <c r="B38" s="789">
        <f>COUNTIF($I38:I$83,I38)</f>
        <v>2</v>
      </c>
      <c r="C38" s="371" t="s">
        <v>3</v>
      </c>
      <c r="D38" s="1358" t="s">
        <v>390</v>
      </c>
      <c r="E38" s="1359"/>
      <c r="F38" s="558" t="str">
        <f>VLOOKUP(I38,DATA!$T$3:$W$111,4,FALSE)</f>
        <v>S2</v>
      </c>
      <c r="G38" s="76" t="s">
        <v>915</v>
      </c>
      <c r="H38" s="4" t="s">
        <v>33</v>
      </c>
      <c r="I38" s="132" t="s">
        <v>788</v>
      </c>
      <c r="J38" s="4" t="s">
        <v>352</v>
      </c>
      <c r="K38" s="18" t="s">
        <v>43</v>
      </c>
      <c r="L38" s="318">
        <v>4</v>
      </c>
      <c r="M38" s="814"/>
      <c r="N38" s="692"/>
      <c r="O38" s="815"/>
      <c r="P38" s="816"/>
      <c r="Q38" s="817">
        <f t="shared" si="3"/>
        <v>4</v>
      </c>
      <c r="R38" s="5">
        <f t="shared" si="4"/>
        <v>4</v>
      </c>
      <c r="S38" s="375">
        <f>IF(ISBLANK(B38),"",Q38-R38)</f>
        <v>0</v>
      </c>
      <c r="T38" s="325" t="str">
        <f t="shared" si="1"/>
        <v>○</v>
      </c>
      <c r="U38" s="74" t="s">
        <v>99</v>
      </c>
      <c r="V38" s="327">
        <v>0.76736111111111116</v>
      </c>
      <c r="W38" s="327">
        <v>0.82986111111111116</v>
      </c>
      <c r="X38" s="377">
        <v>1.5</v>
      </c>
      <c r="Y38" s="126"/>
      <c r="Z38" s="773"/>
      <c r="AA38" s="773"/>
      <c r="AB38" s="773"/>
      <c r="AC38" s="773"/>
      <c r="AD38" s="773"/>
      <c r="AE38" s="773"/>
      <c r="AF38" s="773"/>
      <c r="AG38" s="773"/>
      <c r="AH38" s="773"/>
      <c r="AI38" s="773"/>
      <c r="AJ38" s="773"/>
      <c r="AK38" s="773"/>
      <c r="AL38" s="774"/>
      <c r="AM38" s="378"/>
    </row>
    <row r="39" spans="1:39" s="379" customFormat="1" ht="18.75" customHeight="1" thickBot="1" x14ac:dyDescent="0.25">
      <c r="A39" s="369"/>
      <c r="B39" s="789">
        <f>COUNTIF($I39:I$83,I39)</f>
        <v>1</v>
      </c>
      <c r="C39" s="371" t="s">
        <v>3</v>
      </c>
      <c r="D39" s="1358" t="s">
        <v>390</v>
      </c>
      <c r="E39" s="1359"/>
      <c r="F39" s="558" t="str">
        <f>VLOOKUP(I39,DATA!$T$3:$W$111,4,FALSE)</f>
        <v>S2</v>
      </c>
      <c r="G39" s="76" t="s">
        <v>46</v>
      </c>
      <c r="H39" s="4" t="s">
        <v>33</v>
      </c>
      <c r="I39" s="132" t="s">
        <v>788</v>
      </c>
      <c r="J39" s="4" t="s">
        <v>352</v>
      </c>
      <c r="K39" s="18" t="s">
        <v>45</v>
      </c>
      <c r="L39" s="318">
        <v>4</v>
      </c>
      <c r="M39" s="814"/>
      <c r="N39" s="692"/>
      <c r="O39" s="815"/>
      <c r="P39" s="816"/>
      <c r="Q39" s="817">
        <f t="shared" ref="Q39" si="14">IF(ISBLANK(B39),"",P39+O39+N39+L39)</f>
        <v>4</v>
      </c>
      <c r="R39" s="5">
        <f t="shared" si="4"/>
        <v>4</v>
      </c>
      <c r="S39" s="375">
        <f>IF(ISBLANK(B39),"",Q39-R39)</f>
        <v>0</v>
      </c>
      <c r="T39" s="325" t="str">
        <f t="shared" si="1"/>
        <v>○</v>
      </c>
      <c r="U39" s="74" t="s">
        <v>100</v>
      </c>
      <c r="V39" s="327">
        <v>0.67361111111111116</v>
      </c>
      <c r="W39" s="376">
        <v>0.73611111111111116</v>
      </c>
      <c r="X39" s="377">
        <v>1.5</v>
      </c>
      <c r="Y39" s="126"/>
      <c r="Z39" s="773"/>
      <c r="AA39" s="773"/>
      <c r="AB39" s="773"/>
      <c r="AC39" s="773"/>
      <c r="AD39" s="773"/>
      <c r="AE39" s="773"/>
      <c r="AF39" s="773"/>
      <c r="AG39" s="773"/>
      <c r="AH39" s="773"/>
      <c r="AI39" s="773"/>
      <c r="AJ39" s="773"/>
      <c r="AK39" s="773"/>
      <c r="AL39" s="774"/>
      <c r="AM39" s="378"/>
    </row>
    <row r="40" spans="1:39" ht="18.75" customHeight="1" thickBot="1" x14ac:dyDescent="0.25">
      <c r="B40" s="789">
        <f>COUNTIF($I40:I$83,I40)</f>
        <v>2</v>
      </c>
      <c r="C40" s="315" t="s">
        <v>3</v>
      </c>
      <c r="D40" s="1358" t="s">
        <v>390</v>
      </c>
      <c r="E40" s="1359"/>
      <c r="F40" s="558" t="str">
        <f>VLOOKUP(I40,DATA!$T$3:$W$111,4,FALSE)</f>
        <v>M1</v>
      </c>
      <c r="G40" s="316" t="s">
        <v>209</v>
      </c>
      <c r="H40" s="4" t="s">
        <v>33</v>
      </c>
      <c r="I40" s="333" t="s">
        <v>537</v>
      </c>
      <c r="J40" s="317" t="str">
        <f>IF(I40="","",VLOOKUP(I40,DATA!$T$3:$U$56,2,FALSE))</f>
        <v>中3</v>
      </c>
      <c r="K40" s="570" t="s">
        <v>207</v>
      </c>
      <c r="L40" s="318">
        <v>4</v>
      </c>
      <c r="M40" s="818"/>
      <c r="N40" s="334"/>
      <c r="O40" s="823"/>
      <c r="P40" s="816"/>
      <c r="Q40" s="817">
        <f t="shared" si="3"/>
        <v>4</v>
      </c>
      <c r="R40" s="5">
        <f t="shared" si="4"/>
        <v>4</v>
      </c>
      <c r="S40" s="324">
        <f t="shared" ref="S40" si="15">IF(ISBLANK(B40),"",Q40-R40)</f>
        <v>0</v>
      </c>
      <c r="T40" s="325" t="str">
        <f t="shared" si="1"/>
        <v>○</v>
      </c>
      <c r="U40" s="336" t="s">
        <v>327</v>
      </c>
      <c r="V40" s="327">
        <v>0.83333333333333337</v>
      </c>
      <c r="W40" s="327">
        <v>0.89583333333333337</v>
      </c>
      <c r="X40" s="328">
        <v>1.5</v>
      </c>
      <c r="Y40" s="329"/>
      <c r="Z40" s="1362"/>
      <c r="AA40" s="1363"/>
      <c r="AB40" s="1363"/>
      <c r="AC40" s="1363"/>
      <c r="AD40" s="777"/>
      <c r="AE40" s="777"/>
      <c r="AF40" s="777"/>
      <c r="AG40" s="777"/>
      <c r="AH40" s="777"/>
      <c r="AI40" s="777"/>
      <c r="AJ40" s="777"/>
      <c r="AK40" s="777"/>
      <c r="AL40" s="778"/>
      <c r="AM40" s="330"/>
    </row>
    <row r="41" spans="1:39" ht="18.75" customHeight="1" thickBot="1" x14ac:dyDescent="0.25">
      <c r="B41" s="789">
        <f>COUNTIF($I41:I$83,I41)</f>
        <v>1</v>
      </c>
      <c r="C41" s="315" t="s">
        <v>3</v>
      </c>
      <c r="D41" s="1358" t="s">
        <v>390</v>
      </c>
      <c r="E41" s="1359"/>
      <c r="F41" s="558" t="str">
        <f>VLOOKUP(I41,DATA!$T$3:$W$111,4,FALSE)</f>
        <v>M1</v>
      </c>
      <c r="G41" s="316" t="s">
        <v>209</v>
      </c>
      <c r="H41" s="4" t="s">
        <v>33</v>
      </c>
      <c r="I41" s="343" t="s">
        <v>537</v>
      </c>
      <c r="J41" s="317" t="str">
        <f>IF(I41="","",VLOOKUP(I41,DATA!$T$3:$U$56,2,FALSE))</f>
        <v>中3</v>
      </c>
      <c r="K41" s="18" t="s">
        <v>45</v>
      </c>
      <c r="L41" s="318">
        <v>4</v>
      </c>
      <c r="M41" s="822"/>
      <c r="N41" s="692"/>
      <c r="O41" s="823"/>
      <c r="P41" s="816"/>
      <c r="Q41" s="817">
        <f t="shared" si="3"/>
        <v>4</v>
      </c>
      <c r="R41" s="5">
        <f t="shared" si="4"/>
        <v>4</v>
      </c>
      <c r="S41" s="375">
        <f>IF(ISBLANK(B41),"",Q41-R41)</f>
        <v>0</v>
      </c>
      <c r="T41" s="325" t="str">
        <f t="shared" si="1"/>
        <v>○</v>
      </c>
      <c r="U41" s="326" t="s">
        <v>25</v>
      </c>
      <c r="V41" s="327">
        <v>0.70138888888888884</v>
      </c>
      <c r="W41" s="327">
        <v>0.76388888888888884</v>
      </c>
      <c r="X41" s="328">
        <v>1.5</v>
      </c>
      <c r="Y41" s="329"/>
      <c r="Z41" s="780"/>
      <c r="AA41" s="772"/>
      <c r="AB41" s="772"/>
      <c r="AC41" s="772"/>
      <c r="AD41" s="777"/>
      <c r="AE41" s="777"/>
      <c r="AF41" s="777"/>
      <c r="AG41" s="777"/>
      <c r="AH41" s="777"/>
      <c r="AI41" s="777"/>
      <c r="AJ41" s="777"/>
      <c r="AK41" s="777"/>
      <c r="AL41" s="778"/>
      <c r="AM41" s="330"/>
    </row>
    <row r="42" spans="1:39" s="379" customFormat="1" ht="18.75" customHeight="1" thickBot="1" x14ac:dyDescent="0.25">
      <c r="A42" s="369"/>
      <c r="B42" s="789">
        <f>COUNTIF($I42:I$83,I42)</f>
        <v>3</v>
      </c>
      <c r="C42" s="371" t="s">
        <v>3</v>
      </c>
      <c r="D42" s="1367" t="s">
        <v>381</v>
      </c>
      <c r="E42" s="1371"/>
      <c r="F42" s="558" t="str">
        <f>VLOOKUP(I42,DATA!$T$3:$W$111,4,FALSE)</f>
        <v>S3</v>
      </c>
      <c r="G42" s="76" t="s">
        <v>707</v>
      </c>
      <c r="H42" s="4" t="s">
        <v>33</v>
      </c>
      <c r="I42" s="57" t="s">
        <v>813</v>
      </c>
      <c r="J42" s="4" t="s">
        <v>352</v>
      </c>
      <c r="K42" s="18" t="s">
        <v>114</v>
      </c>
      <c r="L42" s="318">
        <v>4</v>
      </c>
      <c r="M42" s="814"/>
      <c r="N42" s="820"/>
      <c r="O42" s="815"/>
      <c r="P42" s="821"/>
      <c r="Q42" s="817">
        <f t="shared" si="3"/>
        <v>4</v>
      </c>
      <c r="R42" s="5">
        <f t="shared" si="4"/>
        <v>2</v>
      </c>
      <c r="S42" s="375">
        <f>IF(ISBLANK(B42),"",Q42-R42)</f>
        <v>2</v>
      </c>
      <c r="T42" s="325" t="str">
        <f t="shared" si="1"/>
        <v/>
      </c>
      <c r="U42" s="74" t="s">
        <v>25</v>
      </c>
      <c r="V42" s="327">
        <v>0.76736111111111116</v>
      </c>
      <c r="W42" s="327">
        <v>0.82986111111111116</v>
      </c>
      <c r="X42" s="377">
        <v>1.5</v>
      </c>
      <c r="Y42" s="126"/>
      <c r="Z42" s="690"/>
      <c r="AA42" s="686"/>
      <c r="AB42" s="686"/>
      <c r="AC42" s="686"/>
      <c r="AD42" s="686"/>
      <c r="AE42" s="686"/>
      <c r="AF42" s="686"/>
      <c r="AG42" s="686"/>
      <c r="AH42" s="686"/>
      <c r="AI42" s="686"/>
      <c r="AJ42" s="686"/>
      <c r="AK42" s="686"/>
      <c r="AL42" s="687"/>
      <c r="AM42" s="378"/>
    </row>
    <row r="43" spans="1:39" s="379" customFormat="1" ht="18.75" customHeight="1" thickBot="1" x14ac:dyDescent="0.25">
      <c r="A43" s="369"/>
      <c r="B43" s="789">
        <f>COUNTIF($I43:I$83,I43)</f>
        <v>2</v>
      </c>
      <c r="C43" s="371" t="s">
        <v>3</v>
      </c>
      <c r="D43" s="1367" t="s">
        <v>381</v>
      </c>
      <c r="E43" s="1371"/>
      <c r="F43" s="558" t="str">
        <f>VLOOKUP(I43,DATA!$T$3:$W$111,4,FALSE)</f>
        <v>S3</v>
      </c>
      <c r="G43" s="76" t="s">
        <v>707</v>
      </c>
      <c r="H43" s="4" t="s">
        <v>33</v>
      </c>
      <c r="I43" s="78" t="s">
        <v>813</v>
      </c>
      <c r="J43" s="4" t="s">
        <v>352</v>
      </c>
      <c r="K43" s="18" t="s">
        <v>115</v>
      </c>
      <c r="L43" s="318">
        <v>4</v>
      </c>
      <c r="M43" s="814"/>
      <c r="N43" s="820"/>
      <c r="O43" s="815"/>
      <c r="P43" s="821"/>
      <c r="Q43" s="817">
        <f t="shared" si="3"/>
        <v>4</v>
      </c>
      <c r="R43" s="5">
        <f t="shared" si="4"/>
        <v>2</v>
      </c>
      <c r="S43" s="375">
        <f t="shared" ref="S43:S44" si="16">IF(ISBLANK(B43),"",Q43-R43)</f>
        <v>2</v>
      </c>
      <c r="T43" s="325" t="str">
        <f t="shared" si="1"/>
        <v/>
      </c>
      <c r="U43" s="74" t="s">
        <v>99</v>
      </c>
      <c r="V43" s="327">
        <v>0.76736111111111116</v>
      </c>
      <c r="W43" s="327">
        <v>0.82986111111111116</v>
      </c>
      <c r="X43" s="377">
        <v>1.5</v>
      </c>
      <c r="Y43" s="126"/>
      <c r="Z43" s="719"/>
      <c r="AA43" s="717"/>
      <c r="AB43" s="717"/>
      <c r="AC43" s="717"/>
      <c r="AD43" s="717"/>
      <c r="AE43" s="717"/>
      <c r="AF43" s="717"/>
      <c r="AG43" s="717"/>
      <c r="AH43" s="717"/>
      <c r="AI43" s="717"/>
      <c r="AJ43" s="717"/>
      <c r="AK43" s="717"/>
      <c r="AL43" s="718"/>
      <c r="AM43" s="378"/>
    </row>
    <row r="44" spans="1:39" s="379" customFormat="1" ht="18.75" customHeight="1" thickBot="1" x14ac:dyDescent="0.25">
      <c r="A44" s="369"/>
      <c r="B44" s="789">
        <f>COUNTIF($I44:I$83,I44)</f>
        <v>1</v>
      </c>
      <c r="C44" s="371" t="s">
        <v>3</v>
      </c>
      <c r="D44" s="1367" t="s">
        <v>381</v>
      </c>
      <c r="E44" s="1371"/>
      <c r="F44" s="558" t="str">
        <f>VLOOKUP(I44,DATA!$T$3:$W$111,4,FALSE)</f>
        <v>S3</v>
      </c>
      <c r="G44" s="76" t="s">
        <v>48</v>
      </c>
      <c r="H44" s="4" t="s">
        <v>33</v>
      </c>
      <c r="I44" s="78" t="s">
        <v>813</v>
      </c>
      <c r="J44" s="4" t="s">
        <v>352</v>
      </c>
      <c r="K44" s="18" t="s">
        <v>45</v>
      </c>
      <c r="L44" s="318">
        <v>4</v>
      </c>
      <c r="M44" s="814"/>
      <c r="N44" s="820"/>
      <c r="O44" s="815"/>
      <c r="P44" s="821"/>
      <c r="Q44" s="817">
        <f t="shared" si="3"/>
        <v>4</v>
      </c>
      <c r="R44" s="5">
        <f t="shared" si="4"/>
        <v>4</v>
      </c>
      <c r="S44" s="375">
        <f t="shared" si="16"/>
        <v>0</v>
      </c>
      <c r="T44" s="325" t="str">
        <f t="shared" si="1"/>
        <v>○</v>
      </c>
      <c r="U44" s="74" t="s">
        <v>100</v>
      </c>
      <c r="V44" s="327">
        <v>0.54166666666666663</v>
      </c>
      <c r="W44" s="327">
        <v>0.60416666666666663</v>
      </c>
      <c r="X44" s="377">
        <v>1.5</v>
      </c>
      <c r="Y44" s="126"/>
      <c r="Z44" s="719"/>
      <c r="AA44" s="717"/>
      <c r="AB44" s="717"/>
      <c r="AC44" s="717"/>
      <c r="AD44" s="717"/>
      <c r="AE44" s="717"/>
      <c r="AF44" s="717"/>
      <c r="AG44" s="717"/>
      <c r="AH44" s="717"/>
      <c r="AI44" s="717"/>
      <c r="AJ44" s="717"/>
      <c r="AK44" s="717"/>
      <c r="AL44" s="718"/>
      <c r="AM44" s="378"/>
    </row>
    <row r="45" spans="1:39" s="379" customFormat="1" ht="18.75" customHeight="1" thickBot="1" x14ac:dyDescent="0.25">
      <c r="A45" s="369"/>
      <c r="B45" s="789">
        <f>COUNTIF($I45:I$83,I45)</f>
        <v>1</v>
      </c>
      <c r="C45" s="371" t="s">
        <v>3</v>
      </c>
      <c r="D45" s="1367" t="s">
        <v>390</v>
      </c>
      <c r="E45" s="1371"/>
      <c r="F45" s="558" t="str">
        <f>VLOOKUP(I45,DATA!$T$3:$W$111,4,FALSE)</f>
        <v>M2</v>
      </c>
      <c r="G45" s="76" t="s">
        <v>48</v>
      </c>
      <c r="H45" s="4" t="s">
        <v>33</v>
      </c>
      <c r="I45" s="57" t="s">
        <v>816</v>
      </c>
      <c r="J45" s="4" t="s">
        <v>352</v>
      </c>
      <c r="K45" s="18" t="s">
        <v>52</v>
      </c>
      <c r="L45" s="318">
        <v>4</v>
      </c>
      <c r="M45" s="814"/>
      <c r="N45" s="820"/>
      <c r="O45" s="815"/>
      <c r="P45" s="821"/>
      <c r="Q45" s="817">
        <f t="shared" si="3"/>
        <v>4</v>
      </c>
      <c r="R45" s="5">
        <f t="shared" ref="R45:R76" si="17">IF(ISBLANK(B45),"",SUMPRODUCT(($I$86:$I$9958=I45)*($B$86:$B$9958=1)*($K$86:$K$9958=K45)))</f>
        <v>4</v>
      </c>
      <c r="S45" s="375">
        <f t="shared" ref="S45" si="18">IF(ISBLANK(B45),"",Q45-R45)</f>
        <v>0</v>
      </c>
      <c r="T45" s="325" t="str">
        <f t="shared" si="1"/>
        <v>○</v>
      </c>
      <c r="U45" s="74" t="s">
        <v>99</v>
      </c>
      <c r="V45" s="327">
        <v>0.83333333333333337</v>
      </c>
      <c r="W45" s="327">
        <v>0.89583333333333337</v>
      </c>
      <c r="X45" s="328">
        <v>1.5</v>
      </c>
      <c r="Y45" s="126"/>
      <c r="Z45" s="773"/>
      <c r="AA45" s="773"/>
      <c r="AB45" s="773"/>
      <c r="AC45" s="773"/>
      <c r="AD45" s="773"/>
      <c r="AE45" s="773"/>
      <c r="AF45" s="773"/>
      <c r="AG45" s="773"/>
      <c r="AH45" s="773"/>
      <c r="AI45" s="773"/>
      <c r="AJ45" s="773"/>
      <c r="AK45" s="773"/>
      <c r="AL45" s="774"/>
      <c r="AM45" s="378"/>
    </row>
    <row r="46" spans="1:39" s="379" customFormat="1" ht="18.75" customHeight="1" thickBot="1" x14ac:dyDescent="0.25">
      <c r="A46" s="369"/>
      <c r="B46" s="789">
        <f>COUNTIF($I46:I$83,I46)</f>
        <v>1</v>
      </c>
      <c r="C46" s="371" t="s">
        <v>3</v>
      </c>
      <c r="D46" s="1367" t="s">
        <v>381</v>
      </c>
      <c r="E46" s="1371"/>
      <c r="F46" s="558" t="str">
        <f>VLOOKUP(I46,DATA!$T$3:$W$111,4,FALSE)</f>
        <v>S3</v>
      </c>
      <c r="G46" s="76" t="s">
        <v>48</v>
      </c>
      <c r="H46" s="4" t="s">
        <v>33</v>
      </c>
      <c r="I46" s="57" t="s">
        <v>821</v>
      </c>
      <c r="J46" s="4" t="s">
        <v>352</v>
      </c>
      <c r="K46" s="18" t="s">
        <v>45</v>
      </c>
      <c r="L46" s="318">
        <v>4</v>
      </c>
      <c r="M46" s="814"/>
      <c r="N46" s="820"/>
      <c r="O46" s="815"/>
      <c r="P46" s="821"/>
      <c r="Q46" s="817">
        <f t="shared" si="3"/>
        <v>4</v>
      </c>
      <c r="R46" s="5">
        <f t="shared" si="17"/>
        <v>3</v>
      </c>
      <c r="S46" s="375">
        <f>IF(ISBLANK(B46),"",Q46-R46)</f>
        <v>1</v>
      </c>
      <c r="T46" s="325" t="str">
        <f t="shared" si="1"/>
        <v/>
      </c>
      <c r="U46" s="74" t="s">
        <v>27</v>
      </c>
      <c r="V46" s="327">
        <v>0.76736111111111116</v>
      </c>
      <c r="W46" s="327">
        <v>0.82986111111111116</v>
      </c>
      <c r="X46" s="377">
        <v>1.5</v>
      </c>
      <c r="Y46" s="126"/>
      <c r="Z46" s="686"/>
      <c r="AA46" s="686"/>
      <c r="AB46" s="686"/>
      <c r="AC46" s="686"/>
      <c r="AD46" s="686"/>
      <c r="AE46" s="686"/>
      <c r="AF46" s="686"/>
      <c r="AG46" s="686"/>
      <c r="AH46" s="686"/>
      <c r="AI46" s="686"/>
      <c r="AJ46" s="686"/>
      <c r="AK46" s="686"/>
      <c r="AL46" s="687"/>
      <c r="AM46" s="378"/>
    </row>
    <row r="47" spans="1:39" s="379" customFormat="1" ht="18.75" customHeight="1" thickBot="1" x14ac:dyDescent="0.25">
      <c r="A47" s="369"/>
      <c r="B47" s="789">
        <f>COUNTIF($I47:I$83,I47)</f>
        <v>1</v>
      </c>
      <c r="C47" s="371" t="s">
        <v>3</v>
      </c>
      <c r="D47" s="1367" t="s">
        <v>390</v>
      </c>
      <c r="E47" s="1371"/>
      <c r="F47" s="558" t="str">
        <f>VLOOKUP(I47,DATA!$T$3:$W$111,4,FALSE)</f>
        <v>M2</v>
      </c>
      <c r="G47" s="76" t="s">
        <v>682</v>
      </c>
      <c r="H47" s="4" t="s">
        <v>33</v>
      </c>
      <c r="I47" s="57" t="s">
        <v>835</v>
      </c>
      <c r="J47" s="4" t="s">
        <v>352</v>
      </c>
      <c r="K47" s="18" t="s">
        <v>47</v>
      </c>
      <c r="L47" s="318">
        <v>4</v>
      </c>
      <c r="M47" s="814"/>
      <c r="N47" s="820"/>
      <c r="O47" s="815"/>
      <c r="P47" s="821"/>
      <c r="Q47" s="817">
        <f t="shared" si="3"/>
        <v>4</v>
      </c>
      <c r="R47" s="5">
        <f t="shared" si="17"/>
        <v>4</v>
      </c>
      <c r="S47" s="375">
        <f t="shared" ref="S47" si="19">IF(ISBLANK(B47),"",Q47-R47)</f>
        <v>0</v>
      </c>
      <c r="T47" s="325" t="str">
        <f t="shared" si="1"/>
        <v>○</v>
      </c>
      <c r="U47" s="74" t="s">
        <v>26</v>
      </c>
      <c r="V47" s="327">
        <v>0.83333333333333337</v>
      </c>
      <c r="W47" s="327">
        <v>0.89583333333333337</v>
      </c>
      <c r="X47" s="377">
        <v>1.5</v>
      </c>
      <c r="Y47" s="126"/>
      <c r="Z47" s="773"/>
      <c r="AA47" s="773"/>
      <c r="AB47" s="773"/>
      <c r="AC47" s="773"/>
      <c r="AD47" s="773"/>
      <c r="AE47" s="773"/>
      <c r="AF47" s="773"/>
      <c r="AG47" s="773"/>
      <c r="AH47" s="773"/>
      <c r="AI47" s="773"/>
      <c r="AJ47" s="773"/>
      <c r="AK47" s="773"/>
      <c r="AL47" s="774"/>
      <c r="AM47" s="378"/>
    </row>
    <row r="48" spans="1:39" s="379" customFormat="1" ht="18.75" customHeight="1" thickBot="1" x14ac:dyDescent="0.25">
      <c r="A48" s="369"/>
      <c r="B48" s="789">
        <f>COUNTIF($I48:I$83,I48)</f>
        <v>4</v>
      </c>
      <c r="C48" s="371" t="s">
        <v>3</v>
      </c>
      <c r="D48" s="1367" t="s">
        <v>381</v>
      </c>
      <c r="E48" s="1371"/>
      <c r="F48" s="558" t="str">
        <f>VLOOKUP(I48,DATA!$T$3:$W$111,4,FALSE)</f>
        <v>S3</v>
      </c>
      <c r="G48" s="76" t="s">
        <v>707</v>
      </c>
      <c r="H48" s="4" t="s">
        <v>33</v>
      </c>
      <c r="I48" s="78" t="s">
        <v>838</v>
      </c>
      <c r="J48" s="4" t="s">
        <v>352</v>
      </c>
      <c r="K48" s="18" t="s">
        <v>114</v>
      </c>
      <c r="L48" s="318">
        <v>4</v>
      </c>
      <c r="M48" s="814"/>
      <c r="N48" s="820"/>
      <c r="O48" s="815"/>
      <c r="P48" s="821"/>
      <c r="Q48" s="817">
        <f t="shared" si="3"/>
        <v>4</v>
      </c>
      <c r="R48" s="5">
        <f t="shared" si="17"/>
        <v>3</v>
      </c>
      <c r="S48" s="375">
        <f>IF(ISBLANK(B48),"",Q48-R48)</f>
        <v>1</v>
      </c>
      <c r="T48" s="325" t="str">
        <f t="shared" si="1"/>
        <v/>
      </c>
      <c r="U48" s="74" t="s">
        <v>25</v>
      </c>
      <c r="V48" s="327">
        <v>0.70138888888888884</v>
      </c>
      <c r="W48" s="327">
        <v>0.76388888888888884</v>
      </c>
      <c r="X48" s="328">
        <v>1.5</v>
      </c>
      <c r="Y48" s="126"/>
      <c r="Z48" s="688"/>
      <c r="AA48" s="688"/>
      <c r="AB48" s="688"/>
      <c r="AC48" s="688"/>
      <c r="AD48" s="688"/>
      <c r="AE48" s="688"/>
      <c r="AF48" s="688"/>
      <c r="AG48" s="688"/>
      <c r="AH48" s="688"/>
      <c r="AI48" s="688"/>
      <c r="AJ48" s="688"/>
      <c r="AK48" s="688"/>
      <c r="AL48" s="689"/>
      <c r="AM48" s="378"/>
    </row>
    <row r="49" spans="1:39" s="379" customFormat="1" ht="18.75" customHeight="1" thickBot="1" x14ac:dyDescent="0.25">
      <c r="A49" s="369"/>
      <c r="B49" s="789">
        <f>COUNTIF($I49:I$83,I49)</f>
        <v>3</v>
      </c>
      <c r="C49" s="371" t="s">
        <v>3</v>
      </c>
      <c r="D49" s="1367" t="s">
        <v>381</v>
      </c>
      <c r="E49" s="1371"/>
      <c r="F49" s="558" t="str">
        <f>VLOOKUP(I49,DATA!$T$3:$W$111,4,FALSE)</f>
        <v>S3</v>
      </c>
      <c r="G49" s="76" t="s">
        <v>707</v>
      </c>
      <c r="H49" s="4" t="s">
        <v>33</v>
      </c>
      <c r="I49" s="78" t="s">
        <v>838</v>
      </c>
      <c r="J49" s="4" t="s">
        <v>352</v>
      </c>
      <c r="K49" s="18" t="s">
        <v>115</v>
      </c>
      <c r="L49" s="318">
        <v>4</v>
      </c>
      <c r="M49" s="814"/>
      <c r="N49" s="820"/>
      <c r="O49" s="815"/>
      <c r="P49" s="821"/>
      <c r="Q49" s="817">
        <f t="shared" si="3"/>
        <v>4</v>
      </c>
      <c r="R49" s="5">
        <f t="shared" si="17"/>
        <v>4</v>
      </c>
      <c r="S49" s="375">
        <f>IF(ISBLANK(B49),"",Q49-R49)</f>
        <v>0</v>
      </c>
      <c r="T49" s="325" t="str">
        <f t="shared" si="1"/>
        <v>○</v>
      </c>
      <c r="U49" s="74" t="s">
        <v>99</v>
      </c>
      <c r="V49" s="327">
        <v>0.70138888888888884</v>
      </c>
      <c r="W49" s="327">
        <v>0.76388888888888884</v>
      </c>
      <c r="X49" s="328">
        <v>1.5</v>
      </c>
      <c r="Y49" s="126"/>
      <c r="Z49" s="1103"/>
      <c r="AA49" s="1103"/>
      <c r="AB49" s="1103"/>
      <c r="AC49" s="1103"/>
      <c r="AD49" s="1103"/>
      <c r="AE49" s="1103"/>
      <c r="AF49" s="1103"/>
      <c r="AG49" s="1103"/>
      <c r="AH49" s="1103"/>
      <c r="AI49" s="1103"/>
      <c r="AJ49" s="1103"/>
      <c r="AK49" s="1103"/>
      <c r="AL49" s="1104"/>
      <c r="AM49" s="378"/>
    </row>
    <row r="50" spans="1:39" s="379" customFormat="1" ht="18.75" customHeight="1" thickBot="1" x14ac:dyDescent="0.25">
      <c r="A50" s="369"/>
      <c r="B50" s="789">
        <f>COUNTIF($I50:I$83,I50)</f>
        <v>2</v>
      </c>
      <c r="C50" s="371" t="s">
        <v>3</v>
      </c>
      <c r="D50" s="1367" t="s">
        <v>381</v>
      </c>
      <c r="E50" s="1371"/>
      <c r="F50" s="558" t="str">
        <f>VLOOKUP(I50,DATA!$T$3:$W$111,4,FALSE)</f>
        <v>S3</v>
      </c>
      <c r="G50" s="76" t="s">
        <v>914</v>
      </c>
      <c r="H50" s="4" t="s">
        <v>33</v>
      </c>
      <c r="I50" s="78" t="s">
        <v>838</v>
      </c>
      <c r="J50" s="4" t="s">
        <v>352</v>
      </c>
      <c r="K50" s="18" t="s">
        <v>193</v>
      </c>
      <c r="L50" s="318">
        <v>4</v>
      </c>
      <c r="M50" s="814"/>
      <c r="N50" s="820"/>
      <c r="O50" s="815"/>
      <c r="P50" s="821"/>
      <c r="Q50" s="817">
        <f t="shared" si="3"/>
        <v>4</v>
      </c>
      <c r="R50" s="5">
        <f t="shared" si="17"/>
        <v>4</v>
      </c>
      <c r="S50" s="375">
        <f t="shared" ref="S50:S55" si="20">IF(ISBLANK(B50),"",Q50-R50)</f>
        <v>0</v>
      </c>
      <c r="T50" s="325" t="str">
        <f t="shared" si="1"/>
        <v>○</v>
      </c>
      <c r="U50" s="74" t="s">
        <v>26</v>
      </c>
      <c r="V50" s="327">
        <v>0.76736111111111116</v>
      </c>
      <c r="W50" s="376">
        <v>0.82986111111111116</v>
      </c>
      <c r="X50" s="328">
        <v>1.5</v>
      </c>
      <c r="Y50" s="126"/>
      <c r="Z50" s="717"/>
      <c r="AA50" s="717"/>
      <c r="AB50" s="717"/>
      <c r="AC50" s="717"/>
      <c r="AD50" s="717"/>
      <c r="AE50" s="717"/>
      <c r="AF50" s="717"/>
      <c r="AG50" s="717"/>
      <c r="AH50" s="717"/>
      <c r="AI50" s="717"/>
      <c r="AJ50" s="717"/>
      <c r="AK50" s="717"/>
      <c r="AL50" s="718"/>
      <c r="AM50" s="378"/>
    </row>
    <row r="51" spans="1:39" s="379" customFormat="1" ht="18.75" customHeight="1" thickBot="1" x14ac:dyDescent="0.25">
      <c r="A51" s="369"/>
      <c r="B51" s="789">
        <f>COUNTIF($I51:I$83,I51)</f>
        <v>1</v>
      </c>
      <c r="C51" s="371" t="s">
        <v>3</v>
      </c>
      <c r="D51" s="1367" t="s">
        <v>381</v>
      </c>
      <c r="E51" s="1371"/>
      <c r="F51" s="558" t="str">
        <f>VLOOKUP(I51,DATA!$T$3:$W$111,4,FALSE)</f>
        <v>S3</v>
      </c>
      <c r="G51" s="76" t="s">
        <v>851</v>
      </c>
      <c r="H51" s="4" t="s">
        <v>33</v>
      </c>
      <c r="I51" s="78" t="s">
        <v>838</v>
      </c>
      <c r="J51" s="4" t="s">
        <v>352</v>
      </c>
      <c r="K51" s="18" t="s">
        <v>194</v>
      </c>
      <c r="L51" s="318">
        <v>4</v>
      </c>
      <c r="M51" s="814"/>
      <c r="N51" s="820"/>
      <c r="O51" s="815"/>
      <c r="P51" s="821"/>
      <c r="Q51" s="817">
        <f t="shared" si="3"/>
        <v>4</v>
      </c>
      <c r="R51" s="5">
        <f t="shared" si="17"/>
        <v>3</v>
      </c>
      <c r="S51" s="375">
        <f t="shared" ref="S51" si="21">IF(ISBLANK(B51),"",Q51-R51)</f>
        <v>1</v>
      </c>
      <c r="T51" s="325"/>
      <c r="U51" s="74" t="s">
        <v>98</v>
      </c>
      <c r="V51" s="327">
        <v>0.70138888888888884</v>
      </c>
      <c r="W51" s="327">
        <v>0.76388888888888884</v>
      </c>
      <c r="X51" s="328">
        <v>1.5</v>
      </c>
      <c r="Y51" s="126"/>
      <c r="Z51" s="1103"/>
      <c r="AA51" s="1103"/>
      <c r="AB51" s="1103"/>
      <c r="AC51" s="1103"/>
      <c r="AD51" s="1103"/>
      <c r="AE51" s="1103"/>
      <c r="AF51" s="1103"/>
      <c r="AG51" s="1103"/>
      <c r="AH51" s="1103"/>
      <c r="AI51" s="1103"/>
      <c r="AJ51" s="1103"/>
      <c r="AK51" s="1103"/>
      <c r="AL51" s="1104"/>
      <c r="AM51" s="378"/>
    </row>
    <row r="52" spans="1:39" s="379" customFormat="1" ht="18.75" customHeight="1" thickBot="1" x14ac:dyDescent="0.25">
      <c r="A52" s="369"/>
      <c r="B52" s="789">
        <f>COUNTIF($I52:I$83,I52)</f>
        <v>1</v>
      </c>
      <c r="C52" s="371" t="s">
        <v>3</v>
      </c>
      <c r="D52" s="1367" t="s">
        <v>381</v>
      </c>
      <c r="E52" s="1371"/>
      <c r="F52" s="558" t="str">
        <f>VLOOKUP(I52,DATA!$T$3:$W$111,4,FALSE)</f>
        <v>S4</v>
      </c>
      <c r="G52" s="76" t="s">
        <v>682</v>
      </c>
      <c r="H52" s="4" t="s">
        <v>33</v>
      </c>
      <c r="I52" s="78" t="s">
        <v>860</v>
      </c>
      <c r="J52" s="4" t="s">
        <v>352</v>
      </c>
      <c r="K52" s="18" t="s">
        <v>47</v>
      </c>
      <c r="L52" s="318">
        <v>4</v>
      </c>
      <c r="M52" s="814"/>
      <c r="N52" s="820"/>
      <c r="O52" s="815"/>
      <c r="P52" s="821"/>
      <c r="Q52" s="817">
        <f t="shared" si="3"/>
        <v>4</v>
      </c>
      <c r="R52" s="5">
        <f t="shared" si="17"/>
        <v>4</v>
      </c>
      <c r="S52" s="375">
        <f t="shared" si="20"/>
        <v>0</v>
      </c>
      <c r="T52" s="325" t="str">
        <f t="shared" si="1"/>
        <v>○</v>
      </c>
      <c r="U52" s="74" t="s">
        <v>26</v>
      </c>
      <c r="V52" s="327">
        <v>0.76736111111111116</v>
      </c>
      <c r="W52" s="376">
        <v>0.82986111111111116</v>
      </c>
      <c r="X52" s="377">
        <v>1.5</v>
      </c>
      <c r="Y52" s="126"/>
      <c r="Z52" s="717"/>
      <c r="AA52" s="717"/>
      <c r="AB52" s="717"/>
      <c r="AC52" s="717"/>
      <c r="AD52" s="717"/>
      <c r="AE52" s="717"/>
      <c r="AF52" s="717"/>
      <c r="AG52" s="717"/>
      <c r="AH52" s="717"/>
      <c r="AI52" s="717"/>
      <c r="AJ52" s="717"/>
      <c r="AK52" s="717"/>
      <c r="AL52" s="718"/>
      <c r="AM52" s="378"/>
    </row>
    <row r="53" spans="1:39" s="379" customFormat="1" ht="18.75" customHeight="1" thickBot="1" x14ac:dyDescent="0.25">
      <c r="A53" s="369"/>
      <c r="B53" s="789">
        <f>COUNTIF($I53:I$83,I53)</f>
        <v>1</v>
      </c>
      <c r="C53" s="371" t="s">
        <v>3</v>
      </c>
      <c r="D53" s="1367" t="s">
        <v>390</v>
      </c>
      <c r="E53" s="1371"/>
      <c r="F53" s="558" t="str">
        <f>VLOOKUP(I53,DATA!$T$3:$W$111,4,FALSE)</f>
        <v>M1</v>
      </c>
      <c r="G53" s="76" t="s">
        <v>707</v>
      </c>
      <c r="H53" s="4" t="s">
        <v>33</v>
      </c>
      <c r="I53" s="132" t="s">
        <v>873</v>
      </c>
      <c r="J53" s="317" t="str">
        <f>IF(I53="","",VLOOKUP(I53,DATA!$T$3:$U$56,2,FALSE))</f>
        <v>中3</v>
      </c>
      <c r="K53" s="570" t="s">
        <v>207</v>
      </c>
      <c r="L53" s="318">
        <v>4</v>
      </c>
      <c r="M53" s="814"/>
      <c r="N53" s="820"/>
      <c r="O53" s="824"/>
      <c r="P53" s="821"/>
      <c r="Q53" s="817">
        <f t="shared" si="3"/>
        <v>4</v>
      </c>
      <c r="R53" s="5">
        <f t="shared" si="17"/>
        <v>4</v>
      </c>
      <c r="S53" s="375">
        <f t="shared" si="20"/>
        <v>0</v>
      </c>
      <c r="T53" s="325" t="str">
        <f t="shared" si="1"/>
        <v>○</v>
      </c>
      <c r="U53" s="74" t="s">
        <v>27</v>
      </c>
      <c r="V53" s="327">
        <v>0.83333333333333337</v>
      </c>
      <c r="W53" s="327">
        <v>0.89583333333333337</v>
      </c>
      <c r="X53" s="377">
        <v>1.5</v>
      </c>
      <c r="Y53" s="126"/>
      <c r="Z53" s="773"/>
      <c r="AA53" s="773"/>
      <c r="AB53" s="773"/>
      <c r="AC53" s="773"/>
      <c r="AD53" s="773"/>
      <c r="AE53" s="773"/>
      <c r="AF53" s="773"/>
      <c r="AG53" s="773"/>
      <c r="AH53" s="773"/>
      <c r="AI53" s="773"/>
      <c r="AJ53" s="773"/>
      <c r="AK53" s="773"/>
      <c r="AL53" s="774"/>
      <c r="AM53" s="378"/>
    </row>
    <row r="54" spans="1:39" s="379" customFormat="1" ht="18.75" customHeight="1" thickBot="1" x14ac:dyDescent="0.25">
      <c r="A54" s="369"/>
      <c r="B54" s="789">
        <f>COUNTIF($I54:I$83,I54)</f>
        <v>2</v>
      </c>
      <c r="C54" s="371" t="s">
        <v>3</v>
      </c>
      <c r="D54" s="1367" t="s">
        <v>381</v>
      </c>
      <c r="E54" s="1371"/>
      <c r="F54" s="558" t="str">
        <f>VLOOKUP(I54,DATA!$T$3:$W$111,4,FALSE)</f>
        <v>S4</v>
      </c>
      <c r="G54" s="76" t="s">
        <v>851</v>
      </c>
      <c r="H54" s="4" t="s">
        <v>33</v>
      </c>
      <c r="I54" s="78" t="s">
        <v>861</v>
      </c>
      <c r="J54" s="4" t="s">
        <v>352</v>
      </c>
      <c r="K54" s="18" t="s">
        <v>47</v>
      </c>
      <c r="L54" s="318">
        <v>4</v>
      </c>
      <c r="M54" s="814"/>
      <c r="N54" s="820"/>
      <c r="O54" s="815"/>
      <c r="P54" s="821"/>
      <c r="Q54" s="817">
        <f t="shared" si="3"/>
        <v>4</v>
      </c>
      <c r="R54" s="5">
        <f t="shared" si="17"/>
        <v>4</v>
      </c>
      <c r="S54" s="375">
        <f t="shared" si="20"/>
        <v>0</v>
      </c>
      <c r="T54" s="325" t="str">
        <f t="shared" si="1"/>
        <v>○</v>
      </c>
      <c r="U54" s="74" t="s">
        <v>98</v>
      </c>
      <c r="V54" s="327">
        <v>0.76736111111111116</v>
      </c>
      <c r="W54" s="376">
        <v>0.82986111111111116</v>
      </c>
      <c r="X54" s="328">
        <v>1.5</v>
      </c>
      <c r="Y54" s="126"/>
      <c r="Z54" s="717"/>
      <c r="AA54" s="717"/>
      <c r="AB54" s="717"/>
      <c r="AC54" s="717"/>
      <c r="AD54" s="717"/>
      <c r="AE54" s="717"/>
      <c r="AF54" s="717"/>
      <c r="AG54" s="717"/>
      <c r="AH54" s="717"/>
      <c r="AI54" s="717"/>
      <c r="AJ54" s="717"/>
      <c r="AK54" s="717"/>
      <c r="AL54" s="718"/>
      <c r="AM54" s="378"/>
    </row>
    <row r="55" spans="1:39" s="379" customFormat="1" ht="18.75" customHeight="1" thickBot="1" x14ac:dyDescent="0.25">
      <c r="A55" s="369"/>
      <c r="B55" s="789">
        <f>COUNTIF($I55:I$83,I55)</f>
        <v>1</v>
      </c>
      <c r="C55" s="371" t="s">
        <v>3</v>
      </c>
      <c r="D55" s="1367" t="s">
        <v>381</v>
      </c>
      <c r="E55" s="1371"/>
      <c r="F55" s="558" t="str">
        <f>VLOOKUP(I55,DATA!$T$3:$W$111,4,FALSE)</f>
        <v>S4</v>
      </c>
      <c r="G55" s="76" t="s">
        <v>407</v>
      </c>
      <c r="H55" s="4" t="s">
        <v>33</v>
      </c>
      <c r="I55" s="78" t="s">
        <v>861</v>
      </c>
      <c r="J55" s="4" t="s">
        <v>352</v>
      </c>
      <c r="K55" s="18" t="s">
        <v>45</v>
      </c>
      <c r="L55" s="318">
        <v>4</v>
      </c>
      <c r="M55" s="814"/>
      <c r="N55" s="820"/>
      <c r="O55" s="815"/>
      <c r="P55" s="821"/>
      <c r="Q55" s="817">
        <f t="shared" si="3"/>
        <v>4</v>
      </c>
      <c r="R55" s="5">
        <f t="shared" si="17"/>
        <v>4</v>
      </c>
      <c r="S55" s="375">
        <f t="shared" si="20"/>
        <v>0</v>
      </c>
      <c r="T55" s="325" t="str">
        <f t="shared" si="1"/>
        <v>○</v>
      </c>
      <c r="U55" s="74" t="s">
        <v>27</v>
      </c>
      <c r="V55" s="327">
        <v>0.70138888888888884</v>
      </c>
      <c r="W55" s="327">
        <v>0.76388888888888884</v>
      </c>
      <c r="X55" s="328">
        <v>1.5</v>
      </c>
      <c r="Y55" s="126"/>
      <c r="Z55" s="717"/>
      <c r="AA55" s="717"/>
      <c r="AB55" s="717"/>
      <c r="AC55" s="717"/>
      <c r="AD55" s="717"/>
      <c r="AE55" s="717"/>
      <c r="AF55" s="717"/>
      <c r="AG55" s="717"/>
      <c r="AH55" s="717"/>
      <c r="AI55" s="717"/>
      <c r="AJ55" s="717"/>
      <c r="AK55" s="717"/>
      <c r="AL55" s="718"/>
      <c r="AM55" s="378"/>
    </row>
    <row r="56" spans="1:39" s="379" customFormat="1" ht="18.75" customHeight="1" thickBot="1" x14ac:dyDescent="0.25">
      <c r="A56" s="369"/>
      <c r="B56" s="789">
        <f>COUNTIF($I56:I$83,I56)</f>
        <v>2</v>
      </c>
      <c r="C56" s="371" t="s">
        <v>3</v>
      </c>
      <c r="D56" s="1358" t="s">
        <v>390</v>
      </c>
      <c r="E56" s="1359"/>
      <c r="F56" s="558" t="str">
        <f>VLOOKUP(I56,DATA!$T$3:$W$111,4,FALSE)</f>
        <v>M3</v>
      </c>
      <c r="G56" s="76" t="s">
        <v>46</v>
      </c>
      <c r="H56" s="4" t="s">
        <v>33</v>
      </c>
      <c r="I56" s="132" t="s">
        <v>801</v>
      </c>
      <c r="J56" s="4" t="s">
        <v>584</v>
      </c>
      <c r="K56" s="18" t="s">
        <v>45</v>
      </c>
      <c r="L56" s="318">
        <v>4</v>
      </c>
      <c r="M56" s="814"/>
      <c r="N56" s="692"/>
      <c r="O56" s="815"/>
      <c r="P56" s="816"/>
      <c r="Q56" s="817">
        <f t="shared" si="3"/>
        <v>4</v>
      </c>
      <c r="R56" s="5">
        <f t="shared" si="17"/>
        <v>3</v>
      </c>
      <c r="S56" s="375">
        <f>IF(ISBLANK(B56),"",Q56-R56)</f>
        <v>1</v>
      </c>
      <c r="T56" s="325" t="str">
        <f>IF(S56=0,"○","")</f>
        <v/>
      </c>
      <c r="U56" s="74" t="s">
        <v>98</v>
      </c>
      <c r="V56" s="327">
        <v>0.76736111111111116</v>
      </c>
      <c r="W56" s="376">
        <v>0.82986111111111116</v>
      </c>
      <c r="X56" s="377">
        <v>1.5</v>
      </c>
      <c r="Y56" s="126"/>
      <c r="Z56" s="773"/>
      <c r="AA56" s="773"/>
      <c r="AB56" s="773"/>
      <c r="AC56" s="773"/>
      <c r="AD56" s="773"/>
      <c r="AE56" s="773"/>
      <c r="AF56" s="773"/>
      <c r="AG56" s="773"/>
      <c r="AH56" s="773"/>
      <c r="AI56" s="773"/>
      <c r="AJ56" s="773"/>
      <c r="AK56" s="773"/>
      <c r="AL56" s="774"/>
      <c r="AM56" s="378"/>
    </row>
    <row r="57" spans="1:39" s="379" customFormat="1" ht="18.75" customHeight="1" thickBot="1" x14ac:dyDescent="0.25">
      <c r="A57" s="369"/>
      <c r="B57" s="789">
        <f>COUNTIF($I57:I$83,I57)</f>
        <v>1</v>
      </c>
      <c r="C57" s="371" t="s">
        <v>3</v>
      </c>
      <c r="D57" s="1358" t="s">
        <v>390</v>
      </c>
      <c r="E57" s="1359"/>
      <c r="F57" s="558" t="str">
        <f>VLOOKUP(I57,DATA!$T$3:$W$111,4,FALSE)</f>
        <v>M3</v>
      </c>
      <c r="G57" s="76" t="s">
        <v>707</v>
      </c>
      <c r="H57" s="4" t="s">
        <v>33</v>
      </c>
      <c r="I57" s="57" t="s">
        <v>801</v>
      </c>
      <c r="J57" s="4" t="s">
        <v>584</v>
      </c>
      <c r="K57" s="18" t="s">
        <v>47</v>
      </c>
      <c r="L57" s="318">
        <v>4</v>
      </c>
      <c r="M57" s="814"/>
      <c r="N57" s="692"/>
      <c r="O57" s="815"/>
      <c r="P57" s="816"/>
      <c r="Q57" s="817">
        <f t="shared" si="3"/>
        <v>4</v>
      </c>
      <c r="R57" s="5">
        <f t="shared" si="17"/>
        <v>3</v>
      </c>
      <c r="S57" s="375">
        <f>IF(ISBLANK(B57),"",Q57-R57)</f>
        <v>1</v>
      </c>
      <c r="T57" s="325" t="str">
        <f t="shared" ref="T57:T83" si="22">IF(S57=0,"○","")</f>
        <v/>
      </c>
      <c r="U57" s="74" t="s">
        <v>99</v>
      </c>
      <c r="V57" s="327">
        <v>0.83333333333333337</v>
      </c>
      <c r="W57" s="327">
        <v>0.89583333333333337</v>
      </c>
      <c r="X57" s="377">
        <v>1.5</v>
      </c>
      <c r="Y57" s="126"/>
      <c r="Z57" s="773"/>
      <c r="AA57" s="773"/>
      <c r="AB57" s="773"/>
      <c r="AC57" s="773"/>
      <c r="AD57" s="773"/>
      <c r="AE57" s="773"/>
      <c r="AF57" s="773"/>
      <c r="AG57" s="773"/>
      <c r="AH57" s="773"/>
      <c r="AI57" s="773"/>
      <c r="AJ57" s="773"/>
      <c r="AK57" s="773"/>
      <c r="AL57" s="774"/>
      <c r="AM57" s="378"/>
    </row>
    <row r="58" spans="1:39" ht="18.75" customHeight="1" thickBot="1" x14ac:dyDescent="0.25">
      <c r="B58" s="789">
        <f>COUNTIF($I58:I$83,I58)</f>
        <v>2</v>
      </c>
      <c r="C58" s="315" t="s">
        <v>3</v>
      </c>
      <c r="D58" s="1358" t="s">
        <v>390</v>
      </c>
      <c r="E58" s="1359"/>
      <c r="F58" s="558" t="str">
        <f>VLOOKUP(I58,DATA!$T$3:$W$111,4,FALSE)</f>
        <v>T1</v>
      </c>
      <c r="G58" s="316" t="s">
        <v>48</v>
      </c>
      <c r="H58" s="4" t="s">
        <v>33</v>
      </c>
      <c r="I58" s="333" t="s">
        <v>401</v>
      </c>
      <c r="J58" s="317" t="str">
        <f>IF(I58="","",VLOOKUP(I58,DATA!$T$3:$U$56,2,FALSE))</f>
        <v>高1</v>
      </c>
      <c r="K58" s="570" t="s">
        <v>207</v>
      </c>
      <c r="L58" s="318">
        <v>4</v>
      </c>
      <c r="M58" s="818"/>
      <c r="N58" s="337"/>
      <c r="O58" s="819"/>
      <c r="P58" s="816"/>
      <c r="Q58" s="817">
        <f t="shared" si="3"/>
        <v>4</v>
      </c>
      <c r="R58" s="5">
        <f t="shared" si="17"/>
        <v>4</v>
      </c>
      <c r="S58" s="324">
        <f>IF(ISBLANK(B58),"",Q58-R58)</f>
        <v>0</v>
      </c>
      <c r="T58" s="325" t="str">
        <f t="shared" si="22"/>
        <v>○</v>
      </c>
      <c r="U58" s="336" t="s">
        <v>27</v>
      </c>
      <c r="V58" s="327">
        <v>0.63541666666666663</v>
      </c>
      <c r="W58" s="327">
        <v>0.69791666666666663</v>
      </c>
      <c r="X58" s="328">
        <v>1.5</v>
      </c>
      <c r="Y58" s="329"/>
      <c r="Z58" s="1365"/>
      <c r="AA58" s="1365"/>
      <c r="AB58" s="1365"/>
      <c r="AC58" s="1365"/>
      <c r="AD58" s="1365"/>
      <c r="AE58" s="1365"/>
      <c r="AF58" s="1365"/>
      <c r="AG58" s="1365"/>
      <c r="AH58" s="1365"/>
      <c r="AI58" s="1365"/>
      <c r="AJ58" s="1365"/>
      <c r="AK58" s="1365"/>
      <c r="AL58" s="1366"/>
      <c r="AM58" s="330"/>
    </row>
    <row r="59" spans="1:39" ht="18" customHeight="1" thickBot="1" x14ac:dyDescent="0.25">
      <c r="B59" s="789">
        <f>COUNTIF($I59:I$83,I59)</f>
        <v>1</v>
      </c>
      <c r="C59" s="315" t="s">
        <v>3</v>
      </c>
      <c r="D59" s="1358" t="s">
        <v>390</v>
      </c>
      <c r="E59" s="1359"/>
      <c r="F59" s="558" t="str">
        <f>VLOOKUP(I59,DATA!$T$3:$W$111,4,FALSE)</f>
        <v>T1</v>
      </c>
      <c r="G59" s="316" t="s">
        <v>48</v>
      </c>
      <c r="H59" s="4" t="s">
        <v>33</v>
      </c>
      <c r="I59" s="333" t="s">
        <v>401</v>
      </c>
      <c r="J59" s="317" t="str">
        <f>IF(I59="","",VLOOKUP(I59,DATA!$T$3:$U$56,2,FALSE))</f>
        <v>高1</v>
      </c>
      <c r="K59" s="570" t="s">
        <v>45</v>
      </c>
      <c r="L59" s="318">
        <v>4</v>
      </c>
      <c r="M59" s="818"/>
      <c r="N59" s="334"/>
      <c r="O59" s="819"/>
      <c r="P59" s="816"/>
      <c r="Q59" s="817">
        <f t="shared" si="3"/>
        <v>4</v>
      </c>
      <c r="R59" s="5">
        <f t="shared" si="17"/>
        <v>3</v>
      </c>
      <c r="S59" s="324">
        <f t="shared" ref="S59" si="23">IF(ISBLANK(B59),"",Q59-R59)</f>
        <v>1</v>
      </c>
      <c r="T59" s="325" t="str">
        <f t="shared" si="22"/>
        <v/>
      </c>
      <c r="U59" s="336" t="s">
        <v>100</v>
      </c>
      <c r="V59" s="327">
        <v>0.60763888888888895</v>
      </c>
      <c r="W59" s="327">
        <v>0.67013888888888884</v>
      </c>
      <c r="X59" s="328">
        <v>1.5</v>
      </c>
      <c r="Y59" s="329"/>
      <c r="Z59" s="1365"/>
      <c r="AA59" s="1365"/>
      <c r="AB59" s="1365"/>
      <c r="AC59" s="1365"/>
      <c r="AD59" s="1365"/>
      <c r="AE59" s="1365"/>
      <c r="AF59" s="1365"/>
      <c r="AG59" s="1365"/>
      <c r="AH59" s="1365"/>
      <c r="AI59" s="1365"/>
      <c r="AJ59" s="1365"/>
      <c r="AK59" s="1365"/>
      <c r="AL59" s="1366"/>
      <c r="AM59" s="330"/>
    </row>
    <row r="60" spans="1:39" s="379" customFormat="1" ht="18.75" customHeight="1" thickBot="1" x14ac:dyDescent="0.25">
      <c r="A60" s="369"/>
      <c r="B60" s="789">
        <f>COUNTIF($I60:I$83,I60)</f>
        <v>3</v>
      </c>
      <c r="C60" s="315" t="s">
        <v>3</v>
      </c>
      <c r="D60" s="1358" t="s">
        <v>390</v>
      </c>
      <c r="E60" s="1359"/>
      <c r="F60" s="558" t="str">
        <f>VLOOKUP(I60,DATA!$T$3:$W$111,4,FALSE)</f>
        <v>M4</v>
      </c>
      <c r="G60" s="76" t="s">
        <v>682</v>
      </c>
      <c r="H60" s="4" t="s">
        <v>33</v>
      </c>
      <c r="I60" s="132" t="s">
        <v>724</v>
      </c>
      <c r="J60" s="317" t="str">
        <f>IF(I60="","",VLOOKUP(I60,DATA!$T$3:$U$56,2,FALSE))</f>
        <v>高1</v>
      </c>
      <c r="K60" s="569" t="s">
        <v>47</v>
      </c>
      <c r="L60" s="318">
        <v>4</v>
      </c>
      <c r="M60" s="825"/>
      <c r="N60" s="544"/>
      <c r="O60" s="815"/>
      <c r="P60" s="816"/>
      <c r="Q60" s="817">
        <f t="shared" si="3"/>
        <v>4</v>
      </c>
      <c r="R60" s="5">
        <f t="shared" si="17"/>
        <v>3</v>
      </c>
      <c r="S60" s="375">
        <f t="shared" ref="S60" si="24">IF(ISBLANK(B60),"",Q60-R60)</f>
        <v>1</v>
      </c>
      <c r="T60" s="325" t="str">
        <f t="shared" si="22"/>
        <v/>
      </c>
      <c r="U60" s="73" t="s">
        <v>725</v>
      </c>
      <c r="V60" s="327">
        <v>0.70138888888888884</v>
      </c>
      <c r="W60" s="376">
        <v>0.76388888888888884</v>
      </c>
      <c r="X60" s="377">
        <v>1.5</v>
      </c>
      <c r="Y60" s="126"/>
      <c r="Z60" s="447"/>
      <c r="AA60" s="447"/>
      <c r="AB60" s="447"/>
      <c r="AC60" s="447"/>
      <c r="AD60" s="447"/>
      <c r="AE60" s="447"/>
      <c r="AF60" s="447"/>
      <c r="AG60" s="447"/>
      <c r="AH60" s="447"/>
      <c r="AI60" s="447"/>
      <c r="AJ60" s="447"/>
      <c r="AK60" s="447"/>
      <c r="AL60" s="448"/>
      <c r="AM60" s="378"/>
    </row>
    <row r="61" spans="1:39" s="379" customFormat="1" ht="18.75" customHeight="1" thickBot="1" x14ac:dyDescent="0.25">
      <c r="A61" s="369"/>
      <c r="B61" s="789">
        <f>COUNTIF($I61:I$83,I61)</f>
        <v>2</v>
      </c>
      <c r="C61" s="315" t="s">
        <v>3</v>
      </c>
      <c r="D61" s="1358" t="s">
        <v>390</v>
      </c>
      <c r="E61" s="1359"/>
      <c r="F61" s="558" t="str">
        <f>VLOOKUP(I61,DATA!$T$3:$W$111,4,FALSE)</f>
        <v>M4</v>
      </c>
      <c r="G61" s="76" t="s">
        <v>407</v>
      </c>
      <c r="H61" s="4" t="s">
        <v>33</v>
      </c>
      <c r="I61" s="132" t="s">
        <v>724</v>
      </c>
      <c r="J61" s="317" t="str">
        <f>IF(I61="","",VLOOKUP(I61,DATA!$T$3:$U$56,2,FALSE))</f>
        <v>高1</v>
      </c>
      <c r="K61" s="569" t="s">
        <v>43</v>
      </c>
      <c r="L61" s="318">
        <v>4</v>
      </c>
      <c r="M61" s="825"/>
      <c r="N61" s="544"/>
      <c r="O61" s="815"/>
      <c r="P61" s="816"/>
      <c r="Q61" s="817">
        <f t="shared" si="3"/>
        <v>4</v>
      </c>
      <c r="R61" s="5">
        <f t="shared" si="17"/>
        <v>2</v>
      </c>
      <c r="S61" s="375">
        <f t="shared" ref="S61" si="25">IF(ISBLANK(B61),"",Q61-R61)</f>
        <v>2</v>
      </c>
      <c r="T61" s="325" t="str">
        <f t="shared" si="22"/>
        <v/>
      </c>
      <c r="U61" s="73" t="s">
        <v>100</v>
      </c>
      <c r="V61" s="376">
        <v>0.67361111111111116</v>
      </c>
      <c r="W61" s="376">
        <v>0.73611111111111116</v>
      </c>
      <c r="X61" s="328">
        <v>1.5</v>
      </c>
      <c r="Y61" s="126"/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7"/>
      <c r="AK61" s="447"/>
      <c r="AL61" s="448"/>
      <c r="AM61" s="378"/>
    </row>
    <row r="62" spans="1:39" s="379" customFormat="1" ht="18.75" customHeight="1" thickBot="1" x14ac:dyDescent="0.25">
      <c r="A62" s="369"/>
      <c r="B62" s="789">
        <f>COUNTIF($I62:I$83,I62)</f>
        <v>1</v>
      </c>
      <c r="C62" s="315" t="s">
        <v>3</v>
      </c>
      <c r="D62" s="1358" t="s">
        <v>390</v>
      </c>
      <c r="E62" s="1359"/>
      <c r="F62" s="558" t="str">
        <f>VLOOKUP(I62,DATA!$T$3:$W$111,4,FALSE)</f>
        <v>M4</v>
      </c>
      <c r="G62" s="720" t="s">
        <v>936</v>
      </c>
      <c r="H62" s="4" t="s">
        <v>33</v>
      </c>
      <c r="I62" s="792" t="s">
        <v>722</v>
      </c>
      <c r="J62" s="790" t="str">
        <f>IF(I62="","",VLOOKUP(I62,DATA!$T$3:$U$56,2,FALSE))</f>
        <v>高1</v>
      </c>
      <c r="K62" s="793" t="s">
        <v>45</v>
      </c>
      <c r="L62" s="791">
        <v>2</v>
      </c>
      <c r="M62" s="825"/>
      <c r="N62" s="544"/>
      <c r="O62" s="815"/>
      <c r="P62" s="816"/>
      <c r="Q62" s="817">
        <f t="shared" ref="Q62" si="26">IF(ISBLANK(B62),"",P62+O62+N62+L62)</f>
        <v>2</v>
      </c>
      <c r="R62" s="792">
        <f t="shared" si="17"/>
        <v>2</v>
      </c>
      <c r="S62" s="813">
        <f t="shared" ref="S62" si="27">IF(ISBLANK(B62),"",Q62-R62)</f>
        <v>0</v>
      </c>
      <c r="T62" s="325" t="str">
        <f t="shared" si="22"/>
        <v>○</v>
      </c>
      <c r="U62" s="73" t="s">
        <v>98</v>
      </c>
      <c r="V62" s="376">
        <v>0.76736111111111116</v>
      </c>
      <c r="W62" s="376">
        <v>0.82986111111111116</v>
      </c>
      <c r="X62" s="328">
        <v>1.5</v>
      </c>
      <c r="Y62" s="126"/>
      <c r="Z62" s="773"/>
      <c r="AA62" s="773"/>
      <c r="AB62" s="773"/>
      <c r="AC62" s="773"/>
      <c r="AD62" s="773"/>
      <c r="AE62" s="773"/>
      <c r="AF62" s="773"/>
      <c r="AG62" s="773"/>
      <c r="AH62" s="773"/>
      <c r="AI62" s="773"/>
      <c r="AJ62" s="773"/>
      <c r="AK62" s="773"/>
      <c r="AL62" s="774"/>
      <c r="AM62" s="378"/>
    </row>
    <row r="63" spans="1:39" ht="18.75" customHeight="1" thickBot="1" x14ac:dyDescent="0.25">
      <c r="B63" s="789">
        <f>COUNTIF($I63:I$83,I63)</f>
        <v>1</v>
      </c>
      <c r="C63" s="315" t="s">
        <v>3</v>
      </c>
      <c r="D63" s="1358" t="s">
        <v>390</v>
      </c>
      <c r="E63" s="1359"/>
      <c r="F63" s="558" t="str">
        <f>VLOOKUP(I63,DATA!$T$3:$W$111,4,FALSE)</f>
        <v>T1</v>
      </c>
      <c r="G63" s="316" t="s">
        <v>707</v>
      </c>
      <c r="H63" s="317" t="s">
        <v>208</v>
      </c>
      <c r="I63" s="343" t="s">
        <v>430</v>
      </c>
      <c r="J63" s="317" t="str">
        <f>IF(I63="","",VLOOKUP(I63,DATA!$T$3:$U$56,2,FALSE))</f>
        <v>高1</v>
      </c>
      <c r="K63" s="570" t="s">
        <v>47</v>
      </c>
      <c r="L63" s="318">
        <v>4</v>
      </c>
      <c r="M63" s="331"/>
      <c r="N63" s="334"/>
      <c r="O63" s="335"/>
      <c r="P63" s="322"/>
      <c r="Q63" s="374">
        <f t="shared" si="3"/>
        <v>4</v>
      </c>
      <c r="R63" s="5">
        <f t="shared" si="17"/>
        <v>4</v>
      </c>
      <c r="S63" s="324">
        <f t="shared" ref="S63:S69" si="28">IF(ISBLANK(B63),"",Q63-R63)</f>
        <v>0</v>
      </c>
      <c r="T63" s="325" t="str">
        <f t="shared" si="22"/>
        <v>○</v>
      </c>
      <c r="U63" s="96" t="s">
        <v>98</v>
      </c>
      <c r="V63" s="327">
        <v>0.76736111111111116</v>
      </c>
      <c r="W63" s="376">
        <v>0.82986111111111116</v>
      </c>
      <c r="X63" s="328">
        <v>1.5</v>
      </c>
      <c r="Y63" s="329"/>
      <c r="Z63" s="1362"/>
      <c r="AA63" s="1363"/>
      <c r="AB63" s="1363"/>
      <c r="AC63" s="1363"/>
      <c r="AD63" s="1363"/>
      <c r="AE63" s="1363"/>
      <c r="AF63" s="1363"/>
      <c r="AG63" s="1363"/>
      <c r="AH63" s="1363"/>
      <c r="AI63" s="1363"/>
      <c r="AJ63" s="1363"/>
      <c r="AK63" s="1363"/>
      <c r="AL63" s="1364"/>
      <c r="AM63" s="330"/>
    </row>
    <row r="64" spans="1:39" ht="18.75" customHeight="1" thickBot="1" x14ac:dyDescent="0.25">
      <c r="B64" s="789">
        <f>COUNTIF($I64:I$83,I64)</f>
        <v>1</v>
      </c>
      <c r="C64" s="371" t="s">
        <v>3</v>
      </c>
      <c r="D64" s="1367" t="s">
        <v>796</v>
      </c>
      <c r="E64" s="1371"/>
      <c r="F64" s="558" t="str">
        <f>VLOOKUP(I64,DATA!$T$3:$W$111,4,FALSE)</f>
        <v>T1</v>
      </c>
      <c r="G64" s="316" t="s">
        <v>48</v>
      </c>
      <c r="H64" s="317" t="s">
        <v>33</v>
      </c>
      <c r="I64" s="93" t="s">
        <v>627</v>
      </c>
      <c r="J64" s="317" t="str">
        <f>IF(I64="","",VLOOKUP(I64,DATA!$T$3:$U$56,2,FALSE))</f>
        <v>高1</v>
      </c>
      <c r="K64" s="570" t="s">
        <v>47</v>
      </c>
      <c r="L64" s="318">
        <v>1</v>
      </c>
      <c r="M64" s="691"/>
      <c r="N64" s="334"/>
      <c r="O64" s="335"/>
      <c r="P64" s="322"/>
      <c r="Q64" s="374">
        <f t="shared" ref="Q64" si="29">IF(ISBLANK(B64),"",P64+O64+N64+L64)</f>
        <v>1</v>
      </c>
      <c r="R64" s="5">
        <f t="shared" si="17"/>
        <v>1</v>
      </c>
      <c r="S64" s="324">
        <f t="shared" ref="S64" si="30">IF(ISBLANK(B64),"",Q64-R64)</f>
        <v>0</v>
      </c>
      <c r="T64" s="325" t="str">
        <f t="shared" si="22"/>
        <v>○</v>
      </c>
      <c r="U64" s="96" t="s">
        <v>25</v>
      </c>
      <c r="V64" s="327">
        <v>0.76736111111111116</v>
      </c>
      <c r="W64" s="376">
        <v>0.82986111111111116</v>
      </c>
      <c r="X64" s="328">
        <v>1.5</v>
      </c>
      <c r="Y64" s="329"/>
      <c r="Z64" s="1130"/>
      <c r="AA64" s="1128"/>
      <c r="AB64" s="1128"/>
      <c r="AC64" s="1128"/>
      <c r="AD64" s="1128"/>
      <c r="AE64" s="1128"/>
      <c r="AF64" s="1128"/>
      <c r="AG64" s="1128"/>
      <c r="AH64" s="1128"/>
      <c r="AI64" s="1128"/>
      <c r="AJ64" s="1128"/>
      <c r="AK64" s="1128"/>
      <c r="AL64" s="1129"/>
      <c r="AM64" s="330"/>
    </row>
    <row r="65" spans="1:39" ht="18.75" customHeight="1" thickBot="1" x14ac:dyDescent="0.25">
      <c r="B65" s="789">
        <f>COUNTIF($I65:I$83,I65)</f>
        <v>1</v>
      </c>
      <c r="C65" s="315" t="s">
        <v>3</v>
      </c>
      <c r="D65" s="1358" t="s">
        <v>390</v>
      </c>
      <c r="E65" s="1359"/>
      <c r="F65" s="558" t="str">
        <f>VLOOKUP(I65,DATA!$T$3:$W$111,4,FALSE)</f>
        <v>T6</v>
      </c>
      <c r="G65" s="316" t="s">
        <v>48</v>
      </c>
      <c r="H65" s="317" t="s">
        <v>208</v>
      </c>
      <c r="I65" s="343" t="s">
        <v>753</v>
      </c>
      <c r="J65" s="317" t="str">
        <f>IF(I65="","",VLOOKUP(I65,DATA!$T$3:$U$56,2,FALSE))</f>
        <v>高1</v>
      </c>
      <c r="K65" s="570" t="s">
        <v>45</v>
      </c>
      <c r="L65" s="318">
        <v>4</v>
      </c>
      <c r="M65" s="691"/>
      <c r="N65" s="334"/>
      <c r="O65" s="335"/>
      <c r="P65" s="322"/>
      <c r="Q65" s="374">
        <f t="shared" si="3"/>
        <v>4</v>
      </c>
      <c r="R65" s="5">
        <f t="shared" si="17"/>
        <v>4</v>
      </c>
      <c r="S65" s="375">
        <f>IF(ISBLANK(B65),"",Q65-R65)</f>
        <v>0</v>
      </c>
      <c r="T65" s="325" t="str">
        <f t="shared" si="22"/>
        <v>○</v>
      </c>
      <c r="U65" s="96" t="s">
        <v>27</v>
      </c>
      <c r="V65" s="376">
        <v>0.83333333333333337</v>
      </c>
      <c r="W65" s="376">
        <v>0.89583333333333337</v>
      </c>
      <c r="X65" s="328">
        <v>1.5</v>
      </c>
      <c r="Y65" s="329"/>
      <c r="Z65" s="780"/>
      <c r="AA65" s="772"/>
      <c r="AB65" s="772"/>
      <c r="AC65" s="772"/>
      <c r="AD65" s="772"/>
      <c r="AE65" s="772"/>
      <c r="AF65" s="772"/>
      <c r="AG65" s="772"/>
      <c r="AH65" s="772"/>
      <c r="AI65" s="772"/>
      <c r="AJ65" s="772"/>
      <c r="AK65" s="772"/>
      <c r="AL65" s="779"/>
      <c r="AM65" s="330"/>
    </row>
    <row r="66" spans="1:39" ht="18.75" customHeight="1" thickBot="1" x14ac:dyDescent="0.25">
      <c r="B66" s="789">
        <f>COUNTIF($I66:I$83,I66)</f>
        <v>2</v>
      </c>
      <c r="C66" s="315" t="s">
        <v>3</v>
      </c>
      <c r="D66" s="1367" t="s">
        <v>796</v>
      </c>
      <c r="E66" s="1359"/>
      <c r="F66" s="558" t="str">
        <f>VLOOKUP(I66,DATA!$T$3:$W$111,4,FALSE)</f>
        <v>T5</v>
      </c>
      <c r="G66" s="338" t="s">
        <v>707</v>
      </c>
      <c r="H66" s="1143" t="s">
        <v>33</v>
      </c>
      <c r="I66" s="343" t="s">
        <v>1019</v>
      </c>
      <c r="J66" s="317" t="str">
        <f>IF(I66="","",VLOOKUP(I66,DATA!$T$3:$U$56,2,FALSE))</f>
        <v>高1</v>
      </c>
      <c r="K66" s="570" t="s">
        <v>114</v>
      </c>
      <c r="L66" s="318">
        <v>1</v>
      </c>
      <c r="M66" s="691"/>
      <c r="N66" s="334"/>
      <c r="O66" s="335"/>
      <c r="P66" s="322"/>
      <c r="Q66" s="374">
        <f t="shared" ref="Q66:Q67" si="31">IF(ISBLANK(B66),"",P66+O66+N66+L66)</f>
        <v>1</v>
      </c>
      <c r="R66" s="5">
        <f t="shared" si="17"/>
        <v>1</v>
      </c>
      <c r="S66" s="375">
        <f t="shared" ref="S66:S67" si="32">IF(ISBLANK(B66),"",Q66-R66)</f>
        <v>0</v>
      </c>
      <c r="T66" s="325" t="str">
        <f t="shared" ref="T66:T67" si="33">IF(S66=0,"○","")</f>
        <v>○</v>
      </c>
      <c r="U66" s="96" t="s">
        <v>27</v>
      </c>
      <c r="V66" s="327">
        <v>0.76736111111111116</v>
      </c>
      <c r="W66" s="376">
        <v>0.82986111111111116</v>
      </c>
      <c r="X66" s="328">
        <v>1.5</v>
      </c>
      <c r="Y66" s="329"/>
      <c r="Z66" s="1130"/>
      <c r="AA66" s="1128"/>
      <c r="AB66" s="1128"/>
      <c r="AC66" s="1128"/>
      <c r="AD66" s="1128"/>
      <c r="AE66" s="1128"/>
      <c r="AF66" s="1128"/>
      <c r="AG66" s="1128"/>
      <c r="AH66" s="1128"/>
      <c r="AI66" s="1128"/>
      <c r="AJ66" s="1128"/>
      <c r="AK66" s="1128"/>
      <c r="AL66" s="1129"/>
      <c r="AM66" s="330"/>
    </row>
    <row r="67" spans="1:39" ht="18.75" customHeight="1" thickBot="1" x14ac:dyDescent="0.25">
      <c r="B67" s="789">
        <f>COUNTIF($I67:I$83,I67)</f>
        <v>1</v>
      </c>
      <c r="C67" s="315" t="s">
        <v>3</v>
      </c>
      <c r="D67" s="1367" t="s">
        <v>796</v>
      </c>
      <c r="E67" s="1359"/>
      <c r="F67" s="558" t="str">
        <f>VLOOKUP(I67,DATA!$T$3:$W$111,4,FALSE)</f>
        <v>T5</v>
      </c>
      <c r="G67" s="338" t="s">
        <v>540</v>
      </c>
      <c r="H67" s="1143" t="s">
        <v>33</v>
      </c>
      <c r="I67" s="343" t="s">
        <v>1019</v>
      </c>
      <c r="J67" s="317" t="str">
        <f>IF(I67="","",VLOOKUP(I67,DATA!$T$3:$U$56,2,FALSE))</f>
        <v>高1</v>
      </c>
      <c r="K67" s="570" t="s">
        <v>115</v>
      </c>
      <c r="L67" s="318">
        <v>1</v>
      </c>
      <c r="M67" s="691"/>
      <c r="N67" s="334"/>
      <c r="O67" s="335"/>
      <c r="P67" s="322"/>
      <c r="Q67" s="374">
        <f t="shared" si="31"/>
        <v>1</v>
      </c>
      <c r="R67" s="5">
        <f t="shared" si="17"/>
        <v>1</v>
      </c>
      <c r="S67" s="375">
        <f t="shared" si="32"/>
        <v>0</v>
      </c>
      <c r="T67" s="325" t="str">
        <f t="shared" si="33"/>
        <v>○</v>
      </c>
      <c r="U67" s="96" t="s">
        <v>99</v>
      </c>
      <c r="V67" s="376">
        <v>0.83333333333333337</v>
      </c>
      <c r="W67" s="376">
        <v>0.89583333333333337</v>
      </c>
      <c r="X67" s="328">
        <v>1.5</v>
      </c>
      <c r="Y67" s="329"/>
      <c r="Z67" s="1130"/>
      <c r="AA67" s="1128"/>
      <c r="AB67" s="1128"/>
      <c r="AC67" s="1128"/>
      <c r="AD67" s="1128"/>
      <c r="AE67" s="1128"/>
      <c r="AF67" s="1128"/>
      <c r="AG67" s="1128"/>
      <c r="AH67" s="1128"/>
      <c r="AI67" s="1128"/>
      <c r="AJ67" s="1128"/>
      <c r="AK67" s="1128"/>
      <c r="AL67" s="1129"/>
      <c r="AM67" s="330"/>
    </row>
    <row r="68" spans="1:39" s="379" customFormat="1" ht="18.75" customHeight="1" thickBot="1" x14ac:dyDescent="0.25">
      <c r="A68" s="369"/>
      <c r="B68" s="789">
        <f>COUNTIF($I68:I$83,I68)</f>
        <v>2</v>
      </c>
      <c r="C68" s="315" t="s">
        <v>3</v>
      </c>
      <c r="D68" s="1358" t="s">
        <v>390</v>
      </c>
      <c r="E68" s="1359"/>
      <c r="F68" s="558" t="str">
        <f>VLOOKUP(I68,DATA!$T$3:$W$111,4,FALSE)</f>
        <v>T5</v>
      </c>
      <c r="G68" s="76" t="s">
        <v>682</v>
      </c>
      <c r="H68" s="4" t="s">
        <v>33</v>
      </c>
      <c r="I68" s="93" t="s">
        <v>774</v>
      </c>
      <c r="J68" s="5" t="s">
        <v>776</v>
      </c>
      <c r="K68" s="569" t="s">
        <v>47</v>
      </c>
      <c r="L68" s="318">
        <v>4</v>
      </c>
      <c r="M68" s="381"/>
      <c r="N68" s="382"/>
      <c r="O68" s="373"/>
      <c r="P68" s="322"/>
      <c r="Q68" s="374">
        <f t="shared" ref="Q68:Q69" si="34">IF(ISBLANK(B68),"",P68+O68+N68+L68)</f>
        <v>4</v>
      </c>
      <c r="R68" s="5">
        <f t="shared" si="17"/>
        <v>4</v>
      </c>
      <c r="S68" s="375">
        <f t="shared" si="28"/>
        <v>0</v>
      </c>
      <c r="T68" s="325" t="str">
        <f t="shared" si="22"/>
        <v>○</v>
      </c>
      <c r="U68" s="73" t="s">
        <v>98</v>
      </c>
      <c r="V68" s="376">
        <v>0.83333333333333337</v>
      </c>
      <c r="W68" s="376">
        <v>0.89583333333333337</v>
      </c>
      <c r="X68" s="328">
        <v>1.5</v>
      </c>
      <c r="Y68" s="126"/>
      <c r="Z68" s="773"/>
      <c r="AA68" s="773"/>
      <c r="AB68" s="773"/>
      <c r="AC68" s="773"/>
      <c r="AD68" s="773"/>
      <c r="AE68" s="773"/>
      <c r="AF68" s="773"/>
      <c r="AG68" s="773"/>
      <c r="AH68" s="773"/>
      <c r="AI68" s="773"/>
      <c r="AJ68" s="773"/>
      <c r="AK68" s="773"/>
      <c r="AL68" s="774"/>
      <c r="AM68" s="378"/>
    </row>
    <row r="69" spans="1:39" s="379" customFormat="1" ht="18.75" customHeight="1" thickBot="1" x14ac:dyDescent="0.25">
      <c r="A69" s="369"/>
      <c r="B69" s="789">
        <f>COUNTIF($I69:I$83,I69)</f>
        <v>1</v>
      </c>
      <c r="C69" s="315" t="s">
        <v>3</v>
      </c>
      <c r="D69" s="1358" t="s">
        <v>390</v>
      </c>
      <c r="E69" s="1359"/>
      <c r="F69" s="558" t="str">
        <f>VLOOKUP(I69,DATA!$T$3:$W$111,4,FALSE)</f>
        <v>T5</v>
      </c>
      <c r="G69" s="76" t="s">
        <v>540</v>
      </c>
      <c r="H69" s="4" t="s">
        <v>33</v>
      </c>
      <c r="I69" s="93" t="s">
        <v>774</v>
      </c>
      <c r="J69" s="5" t="s">
        <v>776</v>
      </c>
      <c r="K69" s="569" t="s">
        <v>45</v>
      </c>
      <c r="L69" s="318">
        <v>4</v>
      </c>
      <c r="M69" s="381"/>
      <c r="N69" s="382"/>
      <c r="O69" s="373"/>
      <c r="P69" s="322"/>
      <c r="Q69" s="374">
        <f t="shared" si="34"/>
        <v>4</v>
      </c>
      <c r="R69" s="5">
        <f t="shared" si="17"/>
        <v>3</v>
      </c>
      <c r="S69" s="375">
        <f t="shared" si="28"/>
        <v>1</v>
      </c>
      <c r="T69" s="325" t="str">
        <f t="shared" si="22"/>
        <v/>
      </c>
      <c r="U69" s="73" t="s">
        <v>327</v>
      </c>
      <c r="V69" s="327">
        <v>0.76736111111111116</v>
      </c>
      <c r="W69" s="376">
        <v>0.82986111111111116</v>
      </c>
      <c r="X69" s="328">
        <v>1.5</v>
      </c>
      <c r="Y69" s="126"/>
      <c r="Z69" s="773"/>
      <c r="AA69" s="773"/>
      <c r="AB69" s="773"/>
      <c r="AC69" s="773"/>
      <c r="AD69" s="773"/>
      <c r="AE69" s="773"/>
      <c r="AF69" s="773"/>
      <c r="AG69" s="773"/>
      <c r="AH69" s="773"/>
      <c r="AI69" s="773"/>
      <c r="AJ69" s="773"/>
      <c r="AK69" s="773"/>
      <c r="AL69" s="774"/>
      <c r="AM69" s="378"/>
    </row>
    <row r="70" spans="1:39" s="379" customFormat="1" ht="18.75" customHeight="1" thickBot="1" x14ac:dyDescent="0.25">
      <c r="A70" s="369"/>
      <c r="B70" s="789">
        <f>COUNTIF($I70:I$83,I70)</f>
        <v>2</v>
      </c>
      <c r="C70" s="315" t="s">
        <v>3</v>
      </c>
      <c r="D70" s="1358" t="s">
        <v>390</v>
      </c>
      <c r="E70" s="1359"/>
      <c r="F70" s="558" t="str">
        <f>VLOOKUP(I70,DATA!$T$3:$W$111,4,FALSE)</f>
        <v>T3</v>
      </c>
      <c r="G70" s="76" t="s">
        <v>707</v>
      </c>
      <c r="H70" s="4" t="s">
        <v>33</v>
      </c>
      <c r="I70" s="132" t="s">
        <v>699</v>
      </c>
      <c r="J70" s="317" t="str">
        <f>IF(I70="","",VLOOKUP(I70,DATA!$T$3:$U$56,2,FALSE))</f>
        <v>高2</v>
      </c>
      <c r="K70" s="571" t="s">
        <v>47</v>
      </c>
      <c r="L70" s="318">
        <v>4</v>
      </c>
      <c r="M70" s="381"/>
      <c r="N70" s="382"/>
      <c r="O70" s="373"/>
      <c r="P70" s="322"/>
      <c r="Q70" s="374">
        <f t="shared" ref="Q70:Q71" si="35">IF(ISBLANK(B70),"",P70+O70+N70+L70)</f>
        <v>4</v>
      </c>
      <c r="R70" s="5">
        <f t="shared" si="17"/>
        <v>4</v>
      </c>
      <c r="S70" s="375">
        <f t="shared" ref="S70:S71" si="36">IF(ISBLANK(B70),"",Q70-R70)</f>
        <v>0</v>
      </c>
      <c r="T70" s="325" t="str">
        <f t="shared" si="22"/>
        <v>○</v>
      </c>
      <c r="U70" s="73" t="s">
        <v>25</v>
      </c>
      <c r="V70" s="376">
        <v>0.83333333333333337</v>
      </c>
      <c r="W70" s="376">
        <v>0.89583333333333337</v>
      </c>
      <c r="X70" s="328">
        <v>1.5</v>
      </c>
      <c r="Y70" s="126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7"/>
      <c r="AL70" s="448"/>
      <c r="AM70" s="378"/>
    </row>
    <row r="71" spans="1:39" s="379" customFormat="1" ht="18.75" customHeight="1" thickBot="1" x14ac:dyDescent="0.25">
      <c r="A71" s="369"/>
      <c r="B71" s="789">
        <f>COUNTIF($I71:I$83,I71)</f>
        <v>1</v>
      </c>
      <c r="C71" s="315" t="s">
        <v>3</v>
      </c>
      <c r="D71" s="1358" t="s">
        <v>390</v>
      </c>
      <c r="E71" s="1359"/>
      <c r="F71" s="558" t="str">
        <f>VLOOKUP(I71,DATA!$T$3:$W$111,4,FALSE)</f>
        <v>T3</v>
      </c>
      <c r="G71" s="76" t="s">
        <v>46</v>
      </c>
      <c r="H71" s="4" t="s">
        <v>33</v>
      </c>
      <c r="I71" s="132" t="s">
        <v>699</v>
      </c>
      <c r="J71" s="317" t="str">
        <f>IF(I71="","",VLOOKUP(I71,DATA!$T$3:$U$56,2,FALSE))</f>
        <v>高2</v>
      </c>
      <c r="K71" s="571" t="s">
        <v>45</v>
      </c>
      <c r="L71" s="318">
        <v>4</v>
      </c>
      <c r="M71" s="381"/>
      <c r="N71" s="382"/>
      <c r="O71" s="373"/>
      <c r="P71" s="322"/>
      <c r="Q71" s="374">
        <f t="shared" si="35"/>
        <v>4</v>
      </c>
      <c r="R71" s="5">
        <f t="shared" si="17"/>
        <v>4</v>
      </c>
      <c r="S71" s="375">
        <f t="shared" si="36"/>
        <v>0</v>
      </c>
      <c r="T71" s="325" t="str">
        <f t="shared" si="22"/>
        <v>○</v>
      </c>
      <c r="U71" s="73" t="s">
        <v>98</v>
      </c>
      <c r="V71" s="376">
        <v>0.83333333333333337</v>
      </c>
      <c r="W71" s="376">
        <v>0.89583333333333337</v>
      </c>
      <c r="X71" s="328">
        <v>1.5</v>
      </c>
      <c r="Y71" s="126"/>
      <c r="Z71" s="553"/>
      <c r="AA71" s="553"/>
      <c r="AB71" s="553"/>
      <c r="AC71" s="553"/>
      <c r="AD71" s="553"/>
      <c r="AE71" s="553"/>
      <c r="AF71" s="553"/>
      <c r="AG71" s="553"/>
      <c r="AH71" s="553"/>
      <c r="AI71" s="553"/>
      <c r="AJ71" s="553"/>
      <c r="AK71" s="553"/>
      <c r="AL71" s="554"/>
      <c r="AM71" s="378"/>
    </row>
    <row r="72" spans="1:39" ht="18.75" customHeight="1" thickBot="1" x14ac:dyDescent="0.25">
      <c r="B72" s="789">
        <f>COUNTIF($I72:I$83,I72)</f>
        <v>1</v>
      </c>
      <c r="C72" s="315" t="s">
        <v>3</v>
      </c>
      <c r="D72" s="1358" t="s">
        <v>390</v>
      </c>
      <c r="E72" s="1359"/>
      <c r="F72" s="558" t="str">
        <f>VLOOKUP(I72,DATA!$T$3:$W$111,4,FALSE)</f>
        <v>T3</v>
      </c>
      <c r="G72" s="316" t="s">
        <v>209</v>
      </c>
      <c r="H72" s="317" t="s">
        <v>208</v>
      </c>
      <c r="I72" s="343" t="s">
        <v>350</v>
      </c>
      <c r="J72" s="317" t="str">
        <f>IF(I72="","",VLOOKUP(I72,DATA!$T$3:$U$56,2,FALSE))</f>
        <v>高2</v>
      </c>
      <c r="K72" s="570" t="s">
        <v>207</v>
      </c>
      <c r="L72" s="318">
        <v>4</v>
      </c>
      <c r="M72" s="331"/>
      <c r="N72" s="334"/>
      <c r="O72" s="321"/>
      <c r="P72" s="322"/>
      <c r="Q72" s="323">
        <f>IF(ISBLANK(B72),"",P72+O72+N72+L72)</f>
        <v>4</v>
      </c>
      <c r="R72" s="5">
        <f t="shared" si="17"/>
        <v>3</v>
      </c>
      <c r="S72" s="324">
        <f>IF(ISBLANK(B72),"",Q72-R72)</f>
        <v>1</v>
      </c>
      <c r="T72" s="325" t="str">
        <f t="shared" si="22"/>
        <v/>
      </c>
      <c r="U72" s="326" t="s">
        <v>26</v>
      </c>
      <c r="V72" s="327">
        <v>0.83333333333333337</v>
      </c>
      <c r="W72" s="327">
        <v>0.89583333333333337</v>
      </c>
      <c r="X72" s="328">
        <v>1.5</v>
      </c>
      <c r="Y72" s="329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2"/>
      <c r="AM72" s="330"/>
    </row>
    <row r="73" spans="1:39" s="379" customFormat="1" ht="18.75" customHeight="1" thickBot="1" x14ac:dyDescent="0.25">
      <c r="A73" s="369"/>
      <c r="B73" s="789">
        <f>COUNTIF($I73:I$83,I73)</f>
        <v>2</v>
      </c>
      <c r="C73" s="315" t="s">
        <v>3</v>
      </c>
      <c r="D73" s="1358" t="s">
        <v>390</v>
      </c>
      <c r="E73" s="1359"/>
      <c r="F73" s="558" t="e">
        <f>VLOOKUP(I73,DATA!$T$3:$W$111,4,FALSE)</f>
        <v>#N/A</v>
      </c>
      <c r="G73" s="76" t="s">
        <v>46</v>
      </c>
      <c r="H73" s="4" t="s">
        <v>33</v>
      </c>
      <c r="I73" s="93" t="s">
        <v>772</v>
      </c>
      <c r="J73" s="5" t="s">
        <v>776</v>
      </c>
      <c r="K73" s="569" t="s">
        <v>45</v>
      </c>
      <c r="L73" s="318">
        <v>4</v>
      </c>
      <c r="M73" s="381"/>
      <c r="N73" s="382"/>
      <c r="O73" s="373"/>
      <c r="P73" s="322"/>
      <c r="Q73" s="374">
        <f t="shared" ref="Q73:Q74" si="37">IF(ISBLANK(B73),"",P73+O73+N73+L73)</f>
        <v>4</v>
      </c>
      <c r="R73" s="5">
        <f t="shared" si="17"/>
        <v>2</v>
      </c>
      <c r="S73" s="375">
        <f t="shared" ref="S73:S74" si="38">IF(ISBLANK(B73),"",Q73-R73)</f>
        <v>2</v>
      </c>
      <c r="T73" s="325" t="str">
        <f t="shared" si="22"/>
        <v/>
      </c>
      <c r="U73" s="73" t="s">
        <v>26</v>
      </c>
      <c r="V73" s="327">
        <v>0.76736111111111116</v>
      </c>
      <c r="W73" s="376">
        <v>0.82986111111111116</v>
      </c>
      <c r="X73" s="328">
        <v>1.5</v>
      </c>
      <c r="Y73" s="126"/>
      <c r="Z73" s="773"/>
      <c r="AA73" s="773"/>
      <c r="AB73" s="773"/>
      <c r="AC73" s="773"/>
      <c r="AD73" s="773"/>
      <c r="AE73" s="773"/>
      <c r="AF73" s="773"/>
      <c r="AG73" s="773"/>
      <c r="AH73" s="773"/>
      <c r="AI73" s="773"/>
      <c r="AJ73" s="773"/>
      <c r="AK73" s="773"/>
      <c r="AL73" s="774"/>
      <c r="AM73" s="378"/>
    </row>
    <row r="74" spans="1:39" s="379" customFormat="1" ht="18.75" customHeight="1" thickBot="1" x14ac:dyDescent="0.25">
      <c r="A74" s="369"/>
      <c r="B74" s="789">
        <f>COUNTIF($I74:I$83,I74)</f>
        <v>1</v>
      </c>
      <c r="C74" s="315" t="s">
        <v>3</v>
      </c>
      <c r="D74" s="1358" t="s">
        <v>390</v>
      </c>
      <c r="E74" s="1359"/>
      <c r="F74" s="558" t="e">
        <f>VLOOKUP(I74,DATA!$T$3:$W$111,4,FALSE)</f>
        <v>#N/A</v>
      </c>
      <c r="G74" s="76" t="s">
        <v>682</v>
      </c>
      <c r="H74" s="4" t="s">
        <v>33</v>
      </c>
      <c r="I74" s="93" t="s">
        <v>772</v>
      </c>
      <c r="J74" s="5" t="s">
        <v>776</v>
      </c>
      <c r="K74" s="569" t="s">
        <v>47</v>
      </c>
      <c r="L74" s="318">
        <v>4</v>
      </c>
      <c r="M74" s="381"/>
      <c r="N74" s="382"/>
      <c r="O74" s="373"/>
      <c r="P74" s="322"/>
      <c r="Q74" s="374">
        <f t="shared" si="37"/>
        <v>4</v>
      </c>
      <c r="R74" s="5">
        <f t="shared" si="17"/>
        <v>3</v>
      </c>
      <c r="S74" s="375">
        <f t="shared" si="38"/>
        <v>1</v>
      </c>
      <c r="T74" s="325" t="str">
        <f t="shared" si="22"/>
        <v/>
      </c>
      <c r="U74" s="73" t="s">
        <v>98</v>
      </c>
      <c r="V74" s="327">
        <v>0.76736111111111116</v>
      </c>
      <c r="W74" s="376">
        <v>0.82986111111111116</v>
      </c>
      <c r="X74" s="328">
        <v>1.5</v>
      </c>
      <c r="Y74" s="126"/>
      <c r="Z74" s="773"/>
      <c r="AA74" s="773"/>
      <c r="AB74" s="773"/>
      <c r="AC74" s="773"/>
      <c r="AD74" s="773"/>
      <c r="AE74" s="773"/>
      <c r="AF74" s="773"/>
      <c r="AG74" s="773"/>
      <c r="AH74" s="773"/>
      <c r="AI74" s="773"/>
      <c r="AJ74" s="773"/>
      <c r="AK74" s="773"/>
      <c r="AL74" s="774"/>
      <c r="AM74" s="378"/>
    </row>
    <row r="75" spans="1:39" s="379" customFormat="1" ht="18.75" customHeight="1" thickBot="1" x14ac:dyDescent="0.25">
      <c r="A75" s="369"/>
      <c r="B75" s="789">
        <f>COUNTIF($I75:I$83,I75)</f>
        <v>1</v>
      </c>
      <c r="C75" s="371" t="s">
        <v>3</v>
      </c>
      <c r="D75" s="1367" t="s">
        <v>796</v>
      </c>
      <c r="E75" s="1371"/>
      <c r="F75" s="558" t="str">
        <f>VLOOKUP(I75,DATA!$T$3:$W$111,4,FALSE)</f>
        <v>T4</v>
      </c>
      <c r="G75" s="92" t="s">
        <v>46</v>
      </c>
      <c r="H75" s="5" t="s">
        <v>33</v>
      </c>
      <c r="I75" s="93" t="s">
        <v>814</v>
      </c>
      <c r="J75" s="5" t="str">
        <f>IF(I75="","",VLOOKUP(I75,[1]DATA!$T$3:$U$125,2,FALSE))</f>
        <v>高2</v>
      </c>
      <c r="K75" s="569" t="s">
        <v>45</v>
      </c>
      <c r="L75" s="318">
        <v>4</v>
      </c>
      <c r="M75" s="372"/>
      <c r="N75" s="382"/>
      <c r="O75" s="682"/>
      <c r="P75" s="683"/>
      <c r="Q75" s="374">
        <f>IF(ISBLANK(B75),"",P75+O75+N75+L75)</f>
        <v>4</v>
      </c>
      <c r="R75" s="5">
        <f t="shared" si="17"/>
        <v>4</v>
      </c>
      <c r="S75" s="375">
        <f>IF(ISBLANK(B75),"",Q75-R75)</f>
        <v>0</v>
      </c>
      <c r="T75" s="325" t="str">
        <f t="shared" si="22"/>
        <v>○</v>
      </c>
      <c r="U75" s="74" t="s">
        <v>99</v>
      </c>
      <c r="V75" s="327">
        <v>0.76736111111111116</v>
      </c>
      <c r="W75" s="376">
        <v>0.82986111111111116</v>
      </c>
      <c r="X75" s="328">
        <v>1.5</v>
      </c>
      <c r="Y75" s="125"/>
      <c r="Z75" s="1368"/>
      <c r="AA75" s="1368"/>
      <c r="AB75" s="1368"/>
      <c r="AC75" s="1368"/>
      <c r="AD75" s="1368"/>
      <c r="AE75" s="1368"/>
      <c r="AF75" s="1368"/>
      <c r="AG75" s="1368"/>
      <c r="AH75" s="1368"/>
      <c r="AI75" s="1368"/>
      <c r="AJ75" s="1368"/>
      <c r="AK75" s="1368"/>
      <c r="AL75" s="1372"/>
      <c r="AM75" s="378"/>
    </row>
    <row r="76" spans="1:39" ht="18.75" customHeight="1" thickBot="1" x14ac:dyDescent="0.25">
      <c r="B76" s="789">
        <f>COUNTIF($I76:I$83,I76)</f>
        <v>2</v>
      </c>
      <c r="C76" s="315" t="s">
        <v>3</v>
      </c>
      <c r="D76" s="1367" t="s">
        <v>796</v>
      </c>
      <c r="E76" s="1359"/>
      <c r="F76" s="558" t="str">
        <f>VLOOKUP(I76,DATA!$T$3:$W$111,4,FALSE)</f>
        <v>T4</v>
      </c>
      <c r="G76" s="338" t="s">
        <v>303</v>
      </c>
      <c r="H76" s="339" t="s">
        <v>208</v>
      </c>
      <c r="I76" s="557" t="s">
        <v>297</v>
      </c>
      <c r="J76" s="317" t="str">
        <f>IF(I76="","",VLOOKUP(I76,DATA!$T$3:$U$56,2,FALSE))</f>
        <v>高3</v>
      </c>
      <c r="K76" s="570" t="s">
        <v>207</v>
      </c>
      <c r="L76" s="318">
        <v>4</v>
      </c>
      <c r="M76" s="331"/>
      <c r="N76" s="337"/>
      <c r="O76" s="321"/>
      <c r="P76" s="322"/>
      <c r="Q76" s="323">
        <f t="shared" ref="Q76:Q78" si="39">IF(ISBLANK(B76),"",P76+O76+N76+L76)</f>
        <v>4</v>
      </c>
      <c r="R76" s="5">
        <f t="shared" si="17"/>
        <v>4</v>
      </c>
      <c r="S76" s="324">
        <f t="shared" ref="S76:S77" si="40">IF(ISBLANK(B76),"",Q76-R76)</f>
        <v>0</v>
      </c>
      <c r="T76" s="325" t="str">
        <f t="shared" si="22"/>
        <v>○</v>
      </c>
      <c r="U76" s="73" t="s">
        <v>688</v>
      </c>
      <c r="V76" s="327">
        <v>0.70138888888888884</v>
      </c>
      <c r="W76" s="376">
        <v>0.76388888888888884</v>
      </c>
      <c r="X76" s="328">
        <v>1.5</v>
      </c>
      <c r="Y76" s="340"/>
      <c r="Z76" s="1365"/>
      <c r="AA76" s="1365"/>
      <c r="AB76" s="1365"/>
      <c r="AC76" s="1365"/>
      <c r="AD76" s="1365"/>
      <c r="AE76" s="1365"/>
      <c r="AF76" s="1365"/>
      <c r="AG76" s="1365"/>
      <c r="AH76" s="1365"/>
      <c r="AI76" s="1365"/>
      <c r="AJ76" s="1365"/>
      <c r="AK76" s="1365"/>
      <c r="AL76" s="1366"/>
      <c r="AM76" s="330"/>
    </row>
    <row r="77" spans="1:39" ht="18.75" customHeight="1" thickBot="1" x14ac:dyDescent="0.25">
      <c r="B77" s="789">
        <f>COUNTIF($I77:I$83,I77)</f>
        <v>1</v>
      </c>
      <c r="C77" s="315" t="s">
        <v>3</v>
      </c>
      <c r="D77" s="1367" t="s">
        <v>796</v>
      </c>
      <c r="E77" s="1359"/>
      <c r="F77" s="558" t="str">
        <f>VLOOKUP(I77,DATA!$T$3:$W$111,4,FALSE)</f>
        <v>T4</v>
      </c>
      <c r="G77" s="338" t="s">
        <v>46</v>
      </c>
      <c r="H77" s="339" t="s">
        <v>208</v>
      </c>
      <c r="I77" s="557" t="s">
        <v>297</v>
      </c>
      <c r="J77" s="317" t="str">
        <f>IF(I77="","",VLOOKUP(I77,DATA!$T$3:$U$56,2,FALSE))</f>
        <v>高3</v>
      </c>
      <c r="K77" s="570" t="s">
        <v>45</v>
      </c>
      <c r="L77" s="318">
        <v>4</v>
      </c>
      <c r="M77" s="331"/>
      <c r="N77" s="337"/>
      <c r="O77" s="321"/>
      <c r="P77" s="322"/>
      <c r="Q77" s="323">
        <f t="shared" si="39"/>
        <v>4</v>
      </c>
      <c r="R77" s="5">
        <f t="shared" ref="R77:R83" si="41">IF(ISBLANK(B77),"",SUMPRODUCT(($I$86:$I$9958=I77)*($B$86:$B$9958=1)*($K$86:$K$9958=K77)))</f>
        <v>4</v>
      </c>
      <c r="S77" s="324">
        <f t="shared" si="40"/>
        <v>0</v>
      </c>
      <c r="T77" s="325" t="str">
        <f t="shared" si="22"/>
        <v>○</v>
      </c>
      <c r="U77" s="74" t="s">
        <v>98</v>
      </c>
      <c r="V77" s="327">
        <v>0.70138888888888884</v>
      </c>
      <c r="W77" s="376">
        <v>0.76388888888888884</v>
      </c>
      <c r="X77" s="328">
        <v>1.5</v>
      </c>
      <c r="Y77" s="340"/>
      <c r="Z77" s="1368"/>
      <c r="AA77" s="1365"/>
      <c r="AB77" s="1365"/>
      <c r="AC77" s="1365"/>
      <c r="AD77" s="1365"/>
      <c r="AE77" s="1365"/>
      <c r="AF77" s="1365"/>
      <c r="AG77" s="1365"/>
      <c r="AH77" s="1365"/>
      <c r="AI77" s="1365"/>
      <c r="AJ77" s="1365"/>
      <c r="AK77" s="1365"/>
      <c r="AL77" s="1366"/>
      <c r="AM77" s="330"/>
    </row>
    <row r="78" spans="1:39" ht="18.75" customHeight="1" thickBot="1" x14ac:dyDescent="0.25">
      <c r="B78" s="789">
        <f>COUNTIF($I78:I$83,I78)</f>
        <v>1</v>
      </c>
      <c r="C78" s="315" t="s">
        <v>3</v>
      </c>
      <c r="D78" s="1367" t="s">
        <v>796</v>
      </c>
      <c r="E78" s="1359"/>
      <c r="F78" s="558" t="str">
        <f>VLOOKUP(I78,DATA!$T$3:$W$111,4,FALSE)</f>
        <v>T1</v>
      </c>
      <c r="G78" s="338" t="s">
        <v>46</v>
      </c>
      <c r="H78" s="339" t="s">
        <v>33</v>
      </c>
      <c r="I78" s="339" t="s">
        <v>388</v>
      </c>
      <c r="J78" s="317" t="str">
        <f>IF(I78="","",VLOOKUP(I78,DATA!$T$3:$U$56,2,FALSE))</f>
        <v>高3</v>
      </c>
      <c r="K78" s="570" t="s">
        <v>45</v>
      </c>
      <c r="L78" s="318">
        <v>4</v>
      </c>
      <c r="M78" s="331"/>
      <c r="N78" s="337"/>
      <c r="O78" s="321"/>
      <c r="P78" s="322"/>
      <c r="Q78" s="323">
        <f t="shared" si="39"/>
        <v>4</v>
      </c>
      <c r="R78" s="5">
        <f t="shared" si="41"/>
        <v>4</v>
      </c>
      <c r="S78" s="324">
        <f>IF(ISBLANK(B78),"",Q78-R78)</f>
        <v>0</v>
      </c>
      <c r="T78" s="325" t="str">
        <f t="shared" si="22"/>
        <v>○</v>
      </c>
      <c r="U78" s="332" t="s">
        <v>99</v>
      </c>
      <c r="V78" s="327">
        <v>0.70138888888888884</v>
      </c>
      <c r="W78" s="376">
        <v>0.76388888888888884</v>
      </c>
      <c r="X78" s="328">
        <v>1.5</v>
      </c>
      <c r="Y78" s="340"/>
      <c r="Z78" s="344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5"/>
      <c r="AM78" s="330"/>
    </row>
    <row r="79" spans="1:39" ht="18.75" customHeight="1" thickBot="1" x14ac:dyDescent="0.25">
      <c r="B79" s="789">
        <f>COUNTIF($I79:I$83,I79)</f>
        <v>1</v>
      </c>
      <c r="C79" s="315" t="s">
        <v>3</v>
      </c>
      <c r="D79" s="1358" t="s">
        <v>391</v>
      </c>
      <c r="E79" s="1359"/>
      <c r="F79" s="558" t="str">
        <f>VLOOKUP(I79,DATA!$T$3:$W$111,4,FALSE)</f>
        <v>T6</v>
      </c>
      <c r="G79" s="316" t="s">
        <v>46</v>
      </c>
      <c r="H79" s="317" t="s">
        <v>208</v>
      </c>
      <c r="I79" s="343" t="s">
        <v>425</v>
      </c>
      <c r="J79" s="317" t="str">
        <f>IF(I79="","",VLOOKUP(I79,DATA!$T$3:$U$56,2,FALSE))</f>
        <v>高3</v>
      </c>
      <c r="K79" s="570" t="s">
        <v>47</v>
      </c>
      <c r="L79" s="318">
        <v>4</v>
      </c>
      <c r="M79" s="331"/>
      <c r="N79" s="334"/>
      <c r="O79" s="335"/>
      <c r="P79" s="322"/>
      <c r="Q79" s="323">
        <f>IF(ISBLANK(B79),"",P79+O79+N79+L79)</f>
        <v>4</v>
      </c>
      <c r="R79" s="5">
        <f t="shared" si="41"/>
        <v>4</v>
      </c>
      <c r="S79" s="324">
        <f>IF(ISBLANK(B79),"",Q79-R79)</f>
        <v>0</v>
      </c>
      <c r="T79" s="325" t="str">
        <f t="shared" si="22"/>
        <v>○</v>
      </c>
      <c r="U79" s="326" t="s">
        <v>100</v>
      </c>
      <c r="V79" s="327">
        <v>0.80555555555555547</v>
      </c>
      <c r="W79" s="327">
        <v>0.86805555555555547</v>
      </c>
      <c r="X79" s="328">
        <v>1.5</v>
      </c>
      <c r="Y79" s="329"/>
      <c r="Z79" s="777"/>
      <c r="AA79" s="777"/>
      <c r="AB79" s="777"/>
      <c r="AC79" s="777"/>
      <c r="AD79" s="777"/>
      <c r="AE79" s="777"/>
      <c r="AF79" s="777"/>
      <c r="AG79" s="777"/>
      <c r="AH79" s="777"/>
      <c r="AI79" s="777"/>
      <c r="AJ79" s="777"/>
      <c r="AK79" s="777"/>
      <c r="AL79" s="778"/>
      <c r="AM79" s="330"/>
    </row>
    <row r="80" spans="1:39" s="379" customFormat="1" ht="18.75" customHeight="1" thickBot="1" x14ac:dyDescent="0.25">
      <c r="A80" s="369"/>
      <c r="B80" s="789">
        <f>COUNTIF($I80:I$83,I80)</f>
        <v>4</v>
      </c>
      <c r="C80" s="371" t="s">
        <v>3</v>
      </c>
      <c r="D80" s="1367" t="s">
        <v>796</v>
      </c>
      <c r="E80" s="1359"/>
      <c r="F80" s="558" t="str">
        <f>VLOOKUP(I80,DATA!$T$3:$W$111,4,FALSE)</f>
        <v>T5</v>
      </c>
      <c r="G80" s="76" t="s">
        <v>46</v>
      </c>
      <c r="H80" s="4" t="s">
        <v>33</v>
      </c>
      <c r="I80" s="57" t="s">
        <v>567</v>
      </c>
      <c r="J80" s="317" t="str">
        <f>IF(I80="","",VLOOKUP(I80,DATA!$T$3:$U$56,2,FALSE))</f>
        <v>高卒</v>
      </c>
      <c r="K80" s="569" t="s">
        <v>193</v>
      </c>
      <c r="L80" s="318">
        <v>4</v>
      </c>
      <c r="M80" s="372"/>
      <c r="N80" s="322"/>
      <c r="O80" s="373"/>
      <c r="P80" s="322"/>
      <c r="Q80" s="374">
        <f t="shared" ref="Q80" si="42">IF(ISBLANK(B80),"",P80+O80+N80+L80)</f>
        <v>4</v>
      </c>
      <c r="R80" s="5">
        <f t="shared" si="41"/>
        <v>4</v>
      </c>
      <c r="S80" s="375">
        <f t="shared" ref="S80" si="43">IF(ISBLANK(B80),"",Q80-R80)</f>
        <v>0</v>
      </c>
      <c r="T80" s="325" t="str">
        <f t="shared" si="22"/>
        <v>○</v>
      </c>
      <c r="U80" s="74" t="s">
        <v>25</v>
      </c>
      <c r="V80" s="376">
        <v>0.63541666666666663</v>
      </c>
      <c r="W80" s="376">
        <v>0.69791666666666663</v>
      </c>
      <c r="X80" s="377">
        <v>1.5</v>
      </c>
      <c r="Y80" s="126"/>
      <c r="Z80" s="1373"/>
      <c r="AA80" s="1373"/>
      <c r="AB80" s="1373"/>
      <c r="AC80" s="1373"/>
      <c r="AD80" s="1373"/>
      <c r="AE80" s="1373"/>
      <c r="AF80" s="1373"/>
      <c r="AG80" s="1373"/>
      <c r="AH80" s="1373"/>
      <c r="AI80" s="1373"/>
      <c r="AJ80" s="1373"/>
      <c r="AK80" s="1373"/>
      <c r="AL80" s="1374"/>
      <c r="AM80" s="378"/>
    </row>
    <row r="81" spans="1:39" s="379" customFormat="1" ht="18.75" customHeight="1" thickBot="1" x14ac:dyDescent="0.25">
      <c r="A81" s="369"/>
      <c r="B81" s="789">
        <f>COUNTIF($I81:I$83,I81)</f>
        <v>3</v>
      </c>
      <c r="C81" s="371" t="s">
        <v>3</v>
      </c>
      <c r="D81" s="1367" t="s">
        <v>796</v>
      </c>
      <c r="E81" s="1359"/>
      <c r="F81" s="558" t="str">
        <f>VLOOKUP(I81,DATA!$T$3:$W$111,4,FALSE)</f>
        <v>T5</v>
      </c>
      <c r="G81" s="76" t="s">
        <v>209</v>
      </c>
      <c r="H81" s="4" t="s">
        <v>33</v>
      </c>
      <c r="I81" s="57" t="s">
        <v>567</v>
      </c>
      <c r="J81" s="317" t="str">
        <f>IF(I81="","",VLOOKUP(I81,DATA!$T$3:$U$56,2,FALSE))</f>
        <v>高卒</v>
      </c>
      <c r="K81" s="569" t="s">
        <v>194</v>
      </c>
      <c r="L81" s="318">
        <v>4</v>
      </c>
      <c r="M81" s="372"/>
      <c r="N81" s="322"/>
      <c r="O81" s="373"/>
      <c r="P81" s="322"/>
      <c r="Q81" s="374">
        <f t="shared" ref="Q81" si="44">IF(ISBLANK(B81),"",P81+O81+N81+L81)</f>
        <v>4</v>
      </c>
      <c r="R81" s="5">
        <f t="shared" si="41"/>
        <v>4</v>
      </c>
      <c r="S81" s="375">
        <f t="shared" ref="S81" si="45">IF(ISBLANK(B81),"",Q81-R81)</f>
        <v>0</v>
      </c>
      <c r="T81" s="325" t="str">
        <f t="shared" si="22"/>
        <v>○</v>
      </c>
      <c r="U81" s="74" t="s">
        <v>100</v>
      </c>
      <c r="V81" s="376">
        <v>0.60763888888888895</v>
      </c>
      <c r="W81" s="376">
        <v>0.67013888888888884</v>
      </c>
      <c r="X81" s="377">
        <v>1.5</v>
      </c>
      <c r="Y81" s="126"/>
      <c r="Z81" s="1375"/>
      <c r="AA81" s="1375"/>
      <c r="AB81" s="1375"/>
      <c r="AC81" s="1375"/>
      <c r="AD81" s="1375"/>
      <c r="AE81" s="1375"/>
      <c r="AF81" s="1375"/>
      <c r="AG81" s="1375"/>
      <c r="AH81" s="1375"/>
      <c r="AI81" s="1375"/>
      <c r="AJ81" s="1375"/>
      <c r="AK81" s="1375"/>
      <c r="AL81" s="1376"/>
      <c r="AM81" s="378"/>
    </row>
    <row r="82" spans="1:39" s="379" customFormat="1" ht="18.75" customHeight="1" thickBot="1" x14ac:dyDescent="0.25">
      <c r="A82" s="369"/>
      <c r="B82" s="789">
        <f>COUNTIF($I82:I$83,I82)</f>
        <v>2</v>
      </c>
      <c r="C82" s="371" t="s">
        <v>3</v>
      </c>
      <c r="D82" s="1367" t="s">
        <v>796</v>
      </c>
      <c r="E82" s="1359"/>
      <c r="F82" s="558" t="str">
        <f>VLOOKUP(I82,DATA!$T$3:$W$111,4,FALSE)</f>
        <v>T5</v>
      </c>
      <c r="G82" s="76" t="s">
        <v>682</v>
      </c>
      <c r="H82" s="4" t="s">
        <v>33</v>
      </c>
      <c r="I82" s="57" t="s">
        <v>567</v>
      </c>
      <c r="J82" s="317" t="str">
        <f>IF(I82="","",VLOOKUP(I82,DATA!$T$3:$U$56,2,FALSE))</f>
        <v>高卒</v>
      </c>
      <c r="K82" s="569" t="s">
        <v>114</v>
      </c>
      <c r="L82" s="318">
        <v>4</v>
      </c>
      <c r="M82" s="372"/>
      <c r="N82" s="322"/>
      <c r="O82" s="373"/>
      <c r="P82" s="322"/>
      <c r="Q82" s="374">
        <f t="shared" ref="Q82" si="46">IF(ISBLANK(B82),"",P82+O82+N82+L82)</f>
        <v>4</v>
      </c>
      <c r="R82" s="5">
        <f t="shared" si="41"/>
        <v>4</v>
      </c>
      <c r="S82" s="375">
        <f t="shared" ref="S82" si="47">IF(ISBLANK(B82),"",Q82-R82)</f>
        <v>0</v>
      </c>
      <c r="T82" s="325" t="str">
        <f t="shared" si="22"/>
        <v>○</v>
      </c>
      <c r="U82" s="74" t="s">
        <v>26</v>
      </c>
      <c r="V82" s="376">
        <v>0.63541666666666663</v>
      </c>
      <c r="W82" s="376">
        <v>0.69791666666666663</v>
      </c>
      <c r="X82" s="377">
        <v>1.5</v>
      </c>
      <c r="Y82" s="126"/>
      <c r="Z82" s="1373"/>
      <c r="AA82" s="1373"/>
      <c r="AB82" s="1373"/>
      <c r="AC82" s="1373"/>
      <c r="AD82" s="1373"/>
      <c r="AE82" s="1373"/>
      <c r="AF82" s="1373"/>
      <c r="AG82" s="1373"/>
      <c r="AH82" s="1373"/>
      <c r="AI82" s="1373"/>
      <c r="AJ82" s="1373"/>
      <c r="AK82" s="1373"/>
      <c r="AL82" s="1374"/>
      <c r="AM82" s="378"/>
    </row>
    <row r="83" spans="1:39" s="379" customFormat="1" ht="18.75" customHeight="1" thickBot="1" x14ac:dyDescent="0.25">
      <c r="A83" s="369"/>
      <c r="B83" s="789">
        <f>COUNTIF($I83:I$83,I83)</f>
        <v>1</v>
      </c>
      <c r="C83" s="371" t="s">
        <v>3</v>
      </c>
      <c r="D83" s="1367" t="s">
        <v>796</v>
      </c>
      <c r="E83" s="1359"/>
      <c r="F83" s="558" t="str">
        <f>VLOOKUP(I83,DATA!$T$3:$W$111,4,FALSE)</f>
        <v>T5</v>
      </c>
      <c r="G83" s="76" t="s">
        <v>682</v>
      </c>
      <c r="H83" s="4" t="s">
        <v>33</v>
      </c>
      <c r="I83" s="57" t="s">
        <v>567</v>
      </c>
      <c r="J83" s="317" t="str">
        <f>IF(I83="","",VLOOKUP(I83,DATA!$T$3:$U$56,2,FALSE))</f>
        <v>高卒</v>
      </c>
      <c r="K83" s="569" t="s">
        <v>115</v>
      </c>
      <c r="L83" s="318">
        <v>4</v>
      </c>
      <c r="M83" s="372"/>
      <c r="N83" s="322"/>
      <c r="O83" s="373"/>
      <c r="P83" s="322"/>
      <c r="Q83" s="374">
        <f t="shared" ref="Q83" si="48">IF(ISBLANK(B83),"",P83+O83+N83+L83)</f>
        <v>4</v>
      </c>
      <c r="R83" s="5">
        <f t="shared" si="41"/>
        <v>4</v>
      </c>
      <c r="S83" s="375">
        <f t="shared" ref="S83" si="49">IF(ISBLANK(B83),"",Q83-R83)</f>
        <v>0</v>
      </c>
      <c r="T83" s="325" t="str">
        <f t="shared" si="22"/>
        <v>○</v>
      </c>
      <c r="U83" s="74" t="s">
        <v>98</v>
      </c>
      <c r="V83" s="376">
        <v>0.63541666666666663</v>
      </c>
      <c r="W83" s="376">
        <v>0.69791666666666663</v>
      </c>
      <c r="X83" s="377">
        <v>1.5</v>
      </c>
      <c r="Y83" s="126"/>
      <c r="Z83" s="1373"/>
      <c r="AA83" s="1373"/>
      <c r="AB83" s="1373"/>
      <c r="AC83" s="1373"/>
      <c r="AD83" s="1373"/>
      <c r="AE83" s="1373"/>
      <c r="AF83" s="1373"/>
      <c r="AG83" s="1373"/>
      <c r="AH83" s="1373"/>
      <c r="AI83" s="1373"/>
      <c r="AJ83" s="1373"/>
      <c r="AK83" s="1373"/>
      <c r="AL83" s="1374"/>
      <c r="AM83" s="378"/>
    </row>
    <row r="84" spans="1:39" s="379" customFormat="1" ht="18.75" customHeight="1" thickBot="1" x14ac:dyDescent="0.25">
      <c r="A84" s="369"/>
      <c r="B84" s="370"/>
      <c r="C84" s="371"/>
      <c r="D84" s="1369"/>
      <c r="E84" s="1370"/>
      <c r="F84" s="556"/>
      <c r="G84" s="76"/>
      <c r="H84" s="4"/>
      <c r="I84" s="57"/>
      <c r="J84" s="4"/>
      <c r="K84" s="18"/>
      <c r="L84" s="681"/>
      <c r="M84" s="381"/>
      <c r="N84" s="685"/>
      <c r="O84" s="373"/>
      <c r="P84" s="683"/>
      <c r="Q84" s="374"/>
      <c r="R84" s="5"/>
      <c r="S84" s="375"/>
      <c r="T84" s="684"/>
      <c r="U84" s="74"/>
      <c r="V84" s="376"/>
      <c r="W84" s="376"/>
      <c r="X84" s="377"/>
      <c r="Y84" s="126"/>
      <c r="Z84" s="686"/>
      <c r="AA84" s="686"/>
      <c r="AB84" s="686"/>
      <c r="AC84" s="686"/>
      <c r="AD84" s="686"/>
      <c r="AE84" s="686"/>
      <c r="AF84" s="686"/>
      <c r="AG84" s="686"/>
      <c r="AH84" s="686"/>
      <c r="AI84" s="686"/>
      <c r="AJ84" s="686"/>
      <c r="AK84" s="686"/>
      <c r="AL84" s="687"/>
      <c r="AM84" s="378"/>
    </row>
    <row r="85" spans="1:39" s="397" customFormat="1" ht="18.75" customHeight="1" thickBot="1" x14ac:dyDescent="0.25">
      <c r="B85" s="398">
        <f>COUNTIF($I$63:I85,I85)</f>
        <v>0</v>
      </c>
      <c r="C85" s="399" t="s">
        <v>3</v>
      </c>
      <c r="D85" s="1360"/>
      <c r="E85" s="1361"/>
      <c r="F85" s="400"/>
      <c r="G85" s="401"/>
      <c r="H85" s="402"/>
      <c r="I85" s="403"/>
      <c r="J85" s="404"/>
      <c r="K85" s="405"/>
      <c r="L85" s="406"/>
      <c r="M85" s="407"/>
      <c r="N85" s="408"/>
      <c r="O85" s="409"/>
      <c r="P85" s="410"/>
      <c r="Q85" s="411"/>
      <c r="R85" s="403"/>
      <c r="S85" s="412"/>
      <c r="T85" s="413"/>
      <c r="U85" s="403"/>
      <c r="V85" s="414"/>
      <c r="W85" s="414"/>
      <c r="X85" s="415"/>
      <c r="Y85" s="416"/>
      <c r="Z85" s="422"/>
      <c r="AA85" s="417"/>
      <c r="AB85" s="417"/>
      <c r="AC85" s="417"/>
      <c r="AD85" s="417"/>
      <c r="AE85" s="417"/>
      <c r="AF85" s="417"/>
      <c r="AG85" s="417"/>
      <c r="AH85" s="417"/>
      <c r="AI85" s="417"/>
      <c r="AJ85" s="417"/>
      <c r="AK85" s="417"/>
      <c r="AL85" s="418"/>
      <c r="AM85" s="419"/>
    </row>
    <row r="86" spans="1:39" ht="18.75" customHeight="1" thickBot="1" x14ac:dyDescent="0.25">
      <c r="B86" s="346"/>
      <c r="C86" s="347" t="s">
        <v>3</v>
      </c>
      <c r="D86" s="1356"/>
      <c r="E86" s="1357"/>
      <c r="F86" s="348"/>
      <c r="G86" s="349"/>
      <c r="H86" s="350"/>
      <c r="I86" s="351"/>
      <c r="J86" s="352" t="str">
        <f>IF(I86="","",VLOOKUP(I86,DATA!$T$3:$U$56,2,FALSE))</f>
        <v/>
      </c>
      <c r="K86" s="353"/>
      <c r="L86" s="354"/>
      <c r="M86" s="355"/>
      <c r="N86" s="356"/>
      <c r="O86" s="357"/>
      <c r="P86" s="358"/>
      <c r="Q86" s="359"/>
      <c r="R86" s="352" t="str">
        <f>IF(ISBLANK(B86),"",SUMPRODUCT(($I$95:$I$9789=I86)*($B$95:$B$9789=1)*($K$95:$K$9789=K86)))</f>
        <v/>
      </c>
      <c r="S86" s="360" t="str">
        <f>IF(ISBLANK(B86),"",Q86-R86)</f>
        <v/>
      </c>
      <c r="T86" s="361" t="str">
        <f>IF(S86=0,"○","")</f>
        <v/>
      </c>
      <c r="U86" s="336"/>
      <c r="V86" s="362"/>
      <c r="W86" s="362"/>
      <c r="X86" s="336"/>
      <c r="Y86" s="363"/>
      <c r="Z86" s="1353"/>
      <c r="AA86" s="1354"/>
      <c r="AB86" s="1354"/>
      <c r="AC86" s="1354"/>
      <c r="AD86" s="1354"/>
      <c r="AE86" s="1354"/>
      <c r="AF86" s="1354"/>
      <c r="AG86" s="1354"/>
      <c r="AH86" s="1354"/>
      <c r="AI86" s="1354"/>
      <c r="AJ86" s="1354"/>
      <c r="AK86" s="1354"/>
      <c r="AL86" s="1355"/>
      <c r="AM86" s="330"/>
    </row>
    <row r="87" spans="1:39" ht="18.75" customHeight="1" thickBot="1" x14ac:dyDescent="0.25">
      <c r="B87" s="380">
        <f>IF(ISBLANK(H87),"",VLOOKUP(H87,DATA!$O$2:$P$7,2))</f>
        <v>1</v>
      </c>
      <c r="C87" s="1055">
        <v>43710</v>
      </c>
      <c r="D87" s="93" t="s">
        <v>25</v>
      </c>
      <c r="E87" s="1056">
        <v>0.63541666666666663</v>
      </c>
      <c r="F87" s="1056">
        <v>0.69791666666666663</v>
      </c>
      <c r="G87" s="76" t="s">
        <v>46</v>
      </c>
      <c r="H87" s="78" t="s">
        <v>33</v>
      </c>
      <c r="I87" s="78" t="s">
        <v>567</v>
      </c>
      <c r="J87" s="78" t="str">
        <f>IF(I87="","",VLOOKUP(I87,DATA!$T$3:$U$56,2,FALSE))</f>
        <v>高卒</v>
      </c>
      <c r="K87" s="1057" t="s">
        <v>193</v>
      </c>
      <c r="L87" s="391"/>
      <c r="M87" s="384"/>
      <c r="N87" s="384"/>
      <c r="O87" s="384"/>
      <c r="P87" s="384"/>
      <c r="Q87" s="384"/>
      <c r="R87" s="384"/>
      <c r="S87" s="384"/>
      <c r="T87" s="393">
        <v>1.5</v>
      </c>
      <c r="U87" s="142"/>
      <c r="V87" s="142"/>
      <c r="W87" s="142"/>
      <c r="X87" s="142"/>
      <c r="Y87" s="143"/>
    </row>
    <row r="88" spans="1:39" ht="18.75" customHeight="1" thickBot="1" x14ac:dyDescent="0.25">
      <c r="B88" s="380">
        <f>IF(ISBLANK(H88),"",VLOOKUP(H88,DATA!$O$2:$P$7,2))</f>
        <v>1</v>
      </c>
      <c r="C88" s="1055">
        <v>43710</v>
      </c>
      <c r="D88" s="93" t="s">
        <v>25</v>
      </c>
      <c r="E88" s="1056">
        <v>0.70138888888888884</v>
      </c>
      <c r="F88" s="1056">
        <v>0.76388888888888884</v>
      </c>
      <c r="G88" s="76" t="s">
        <v>46</v>
      </c>
      <c r="H88" s="78" t="s">
        <v>33</v>
      </c>
      <c r="I88" s="78" t="s">
        <v>537</v>
      </c>
      <c r="J88" s="78" t="str">
        <f>IF(I88="","",VLOOKUP(I88,DATA!$T$3:$U$56,2,FALSE))</f>
        <v>中3</v>
      </c>
      <c r="K88" s="1057" t="s">
        <v>45</v>
      </c>
      <c r="L88" s="391"/>
      <c r="M88" s="576"/>
      <c r="N88" s="159"/>
      <c r="O88" s="159"/>
      <c r="P88" s="159"/>
      <c r="Q88" s="159"/>
      <c r="R88" s="159"/>
      <c r="S88" s="159"/>
      <c r="T88" s="367">
        <v>1.5</v>
      </c>
      <c r="U88" s="142"/>
      <c r="V88" s="142"/>
      <c r="W88" s="142"/>
      <c r="X88" s="142"/>
      <c r="Y88" s="143"/>
    </row>
    <row r="89" spans="1:39" ht="18.75" customHeight="1" thickBot="1" x14ac:dyDescent="0.25">
      <c r="B89" s="380">
        <f>IF(ISBLANK(H89),"",VLOOKUP(H89,DATA!$O$2:$P$7,2))</f>
        <v>1</v>
      </c>
      <c r="C89" s="1055">
        <v>43710</v>
      </c>
      <c r="D89" s="93" t="s">
        <v>25</v>
      </c>
      <c r="E89" s="1056">
        <v>0.70138888888888884</v>
      </c>
      <c r="F89" s="1056">
        <v>0.76388888888888884</v>
      </c>
      <c r="G89" s="76" t="s">
        <v>707</v>
      </c>
      <c r="H89" s="78" t="s">
        <v>33</v>
      </c>
      <c r="I89" s="78" t="s">
        <v>838</v>
      </c>
      <c r="J89" s="78" t="str">
        <f>IF(I89="","",VLOOKUP(I89,DATA!$T$3:$U$56,2,FALSE))</f>
        <v>中3</v>
      </c>
      <c r="K89" s="1057" t="s">
        <v>114</v>
      </c>
      <c r="L89" s="391"/>
      <c r="M89" s="482"/>
      <c r="N89" s="482"/>
      <c r="O89" s="482"/>
      <c r="P89" s="482"/>
      <c r="Q89" s="482"/>
      <c r="R89" s="482"/>
      <c r="S89" s="482"/>
      <c r="T89" s="393">
        <v>1.5</v>
      </c>
      <c r="U89" s="142"/>
      <c r="V89" s="142"/>
      <c r="W89" s="142"/>
      <c r="X89" s="142"/>
      <c r="Y89" s="143"/>
    </row>
    <row r="90" spans="1:39" ht="18.75" customHeight="1" thickBot="1" x14ac:dyDescent="0.25">
      <c r="B90" s="380">
        <f>IF(ISBLANK(H90),"",VLOOKUP(H90,DATA!$O$2:$P$7,2))</f>
        <v>1</v>
      </c>
      <c r="C90" s="1055">
        <v>43710</v>
      </c>
      <c r="D90" s="78" t="s">
        <v>25</v>
      </c>
      <c r="E90" s="1056">
        <v>0.76736111111111116</v>
      </c>
      <c r="F90" s="1056">
        <v>0.82986111111111116</v>
      </c>
      <c r="G90" s="76" t="s">
        <v>707</v>
      </c>
      <c r="H90" s="78" t="s">
        <v>33</v>
      </c>
      <c r="I90" s="78" t="s">
        <v>813</v>
      </c>
      <c r="J90" s="78" t="str">
        <f>IF(I90="","",VLOOKUP(I90,DATA!$T$3:$U$56,2,FALSE))</f>
        <v>中3</v>
      </c>
      <c r="K90" s="1057" t="s">
        <v>114</v>
      </c>
      <c r="L90" s="391"/>
      <c r="M90" s="145"/>
      <c r="N90" s="368"/>
      <c r="O90" s="368"/>
      <c r="P90" s="368"/>
      <c r="Q90" s="368"/>
      <c r="R90" s="368"/>
      <c r="S90" s="368"/>
      <c r="T90" s="367">
        <v>1.5</v>
      </c>
      <c r="U90" s="142"/>
      <c r="V90" s="142"/>
      <c r="W90" s="142"/>
      <c r="X90" s="142"/>
      <c r="Y90" s="143"/>
    </row>
    <row r="91" spans="1:39" ht="18.75" customHeight="1" thickBot="1" x14ac:dyDescent="0.25">
      <c r="B91" s="380">
        <f>IF(ISBLANK(H91),"",VLOOKUP(H91,DATA!$O$2:$P$7,2))</f>
        <v>1</v>
      </c>
      <c r="C91" s="1055">
        <v>43710</v>
      </c>
      <c r="D91" s="78" t="s">
        <v>25</v>
      </c>
      <c r="E91" s="1056">
        <v>0.83333333333333337</v>
      </c>
      <c r="F91" s="1056">
        <v>0.89583333333333337</v>
      </c>
      <c r="G91" s="76" t="s">
        <v>707</v>
      </c>
      <c r="H91" s="78" t="s">
        <v>33</v>
      </c>
      <c r="I91" s="78" t="s">
        <v>699</v>
      </c>
      <c r="J91" s="78" t="str">
        <f>IF(I91="","",VLOOKUP(I91,DATA!$T$3:$U$56,2,FALSE))</f>
        <v>高2</v>
      </c>
      <c r="K91" s="1057" t="s">
        <v>47</v>
      </c>
      <c r="L91" s="391"/>
      <c r="M91" s="392"/>
      <c r="N91" s="392"/>
      <c r="O91" s="392"/>
      <c r="P91" s="392"/>
      <c r="Q91" s="392"/>
      <c r="R91" s="392"/>
      <c r="S91" s="392"/>
      <c r="T91" s="393">
        <v>1.5</v>
      </c>
      <c r="U91" s="142"/>
      <c r="V91" s="142"/>
      <c r="W91" s="142"/>
      <c r="X91" s="142"/>
      <c r="Y91" s="143"/>
    </row>
    <row r="92" spans="1:39" ht="18.75" customHeight="1" thickBot="1" x14ac:dyDescent="0.25">
      <c r="B92" s="380">
        <f>IF(ISBLANK(H92),"",VLOOKUP(H92,DATA!$O$2:$P$7,2))</f>
        <v>1</v>
      </c>
      <c r="C92" s="1055">
        <v>43710</v>
      </c>
      <c r="D92" s="78" t="s">
        <v>25</v>
      </c>
      <c r="E92" s="1056">
        <v>0.83333333333333337</v>
      </c>
      <c r="F92" s="1056">
        <v>0.89583333333333337</v>
      </c>
      <c r="G92" s="76" t="s">
        <v>407</v>
      </c>
      <c r="H92" s="78" t="s">
        <v>33</v>
      </c>
      <c r="I92" s="78" t="s">
        <v>823</v>
      </c>
      <c r="J92" s="78" t="str">
        <f>IF(I92="","",VLOOKUP(I92,DATA!$T$3:$U$56,2,FALSE))</f>
        <v>中2</v>
      </c>
      <c r="K92" s="1057" t="s">
        <v>193</v>
      </c>
      <c r="L92" s="391"/>
      <c r="M92" s="576"/>
      <c r="N92" s="576"/>
      <c r="O92" s="576"/>
      <c r="P92" s="576"/>
      <c r="Q92" s="576"/>
      <c r="R92" s="576"/>
      <c r="S92" s="576"/>
      <c r="T92" s="393">
        <v>1.5</v>
      </c>
      <c r="U92" s="142"/>
      <c r="V92" s="142"/>
      <c r="W92" s="142"/>
      <c r="X92" s="142"/>
      <c r="Y92" s="143"/>
    </row>
    <row r="93" spans="1:39" ht="18.75" customHeight="1" thickBot="1" x14ac:dyDescent="0.25">
      <c r="B93" s="380">
        <f>IF(ISBLANK(H93),"",VLOOKUP(H93,DATA!$O$2:$P$7,2))</f>
        <v>1</v>
      </c>
      <c r="C93" s="1055">
        <v>43710</v>
      </c>
      <c r="D93" s="93" t="s">
        <v>25</v>
      </c>
      <c r="E93" s="1056">
        <v>0.76736111111111116</v>
      </c>
      <c r="F93" s="1056">
        <v>0.82986111111111116</v>
      </c>
      <c r="G93" s="76" t="s">
        <v>46</v>
      </c>
      <c r="H93" s="78" t="s">
        <v>33</v>
      </c>
      <c r="I93" s="78" t="s">
        <v>823</v>
      </c>
      <c r="J93" s="78" t="str">
        <f>IF(I93="","",VLOOKUP(I93,DATA!$T$3:$U$56,2,FALSE))</f>
        <v>中2</v>
      </c>
      <c r="K93" s="1057" t="s">
        <v>47</v>
      </c>
      <c r="L93" s="391"/>
      <c r="M93" s="482"/>
      <c r="N93" s="482"/>
      <c r="O93" s="482"/>
      <c r="P93" s="482"/>
      <c r="Q93" s="482"/>
      <c r="R93" s="482"/>
      <c r="S93" s="482"/>
      <c r="T93" s="393">
        <v>1.5</v>
      </c>
      <c r="U93" s="142"/>
      <c r="V93" s="142"/>
      <c r="W93" s="142"/>
      <c r="X93" s="142"/>
      <c r="Y93" s="143"/>
    </row>
    <row r="94" spans="1:39" ht="18.75" customHeight="1" thickBot="1" x14ac:dyDescent="0.25">
      <c r="B94" s="380">
        <f>IF(ISBLANK(H94),"",VLOOKUP(H94,DATA!$O$2:$P$7,2))</f>
        <v>1</v>
      </c>
      <c r="C94" s="1055">
        <v>43710</v>
      </c>
      <c r="D94" s="461" t="s">
        <v>25</v>
      </c>
      <c r="E94" s="1058">
        <v>0.83333333333333337</v>
      </c>
      <c r="F94" s="1058">
        <v>0.89583333333333337</v>
      </c>
      <c r="G94" s="459" t="s">
        <v>46</v>
      </c>
      <c r="H94" s="461" t="s">
        <v>33</v>
      </c>
      <c r="I94" s="461" t="s">
        <v>675</v>
      </c>
      <c r="J94" s="461" t="str">
        <f>IF(I94="","",VLOOKUP(I94,DATA!$T$3:$U$56,2,FALSE))</f>
        <v>中1</v>
      </c>
      <c r="K94" s="459" t="s">
        <v>83</v>
      </c>
      <c r="L94" s="391"/>
      <c r="M94" s="392"/>
      <c r="N94" s="392"/>
      <c r="O94" s="392"/>
      <c r="P94" s="392"/>
      <c r="Q94" s="392"/>
      <c r="R94" s="392"/>
      <c r="S94" s="392"/>
      <c r="T94" s="393">
        <v>1.5</v>
      </c>
      <c r="U94" s="142"/>
      <c r="V94" s="142"/>
      <c r="W94" s="142"/>
      <c r="X94" s="142"/>
      <c r="Y94" s="143"/>
    </row>
    <row r="95" spans="1:39" ht="18.75" customHeight="1" thickBot="1" x14ac:dyDescent="0.25">
      <c r="B95" s="380">
        <f>IF(ISBLANK(H95),"",VLOOKUP(H95,DATA!$O$2:$P$7,2))</f>
        <v>1</v>
      </c>
      <c r="C95" s="1055">
        <v>43711</v>
      </c>
      <c r="D95" s="93" t="s">
        <v>26</v>
      </c>
      <c r="E95" s="1056">
        <v>0.70138888888888884</v>
      </c>
      <c r="F95" s="1056">
        <v>0.76388888888888884</v>
      </c>
      <c r="G95" s="76" t="s">
        <v>707</v>
      </c>
      <c r="H95" s="78" t="s">
        <v>33</v>
      </c>
      <c r="I95" s="78" t="s">
        <v>788</v>
      </c>
      <c r="J95" s="78" t="str">
        <f>IF(I95="","",VLOOKUP(I95,DATA!$T$3:$U$56,2,FALSE))</f>
        <v>中3</v>
      </c>
      <c r="K95" s="1057" t="s">
        <v>207</v>
      </c>
      <c r="L95" s="391"/>
      <c r="M95" s="396"/>
      <c r="N95" s="142"/>
      <c r="O95" s="142"/>
      <c r="P95" s="142"/>
      <c r="Q95" s="142"/>
      <c r="R95" s="142"/>
      <c r="S95" s="142"/>
      <c r="T95" s="367">
        <v>1.5</v>
      </c>
      <c r="U95" s="142"/>
      <c r="V95" s="142"/>
      <c r="W95" s="142"/>
      <c r="X95" s="142"/>
      <c r="Y95" s="143"/>
    </row>
    <row r="96" spans="1:39" ht="18.75" customHeight="1" thickBot="1" x14ac:dyDescent="0.25">
      <c r="B96" s="380">
        <f>IF(ISBLANK(H96),"",VLOOKUP(H96,DATA!$O$2:$P$7,2))</f>
        <v>1</v>
      </c>
      <c r="C96" s="1055">
        <v>43711</v>
      </c>
      <c r="D96" s="78" t="s">
        <v>26</v>
      </c>
      <c r="E96" s="1056">
        <v>0.76736111111111116</v>
      </c>
      <c r="F96" s="1056">
        <v>0.82986111111111116</v>
      </c>
      <c r="G96" s="76" t="s">
        <v>707</v>
      </c>
      <c r="H96" s="78" t="s">
        <v>33</v>
      </c>
      <c r="I96" s="78" t="s">
        <v>805</v>
      </c>
      <c r="J96" s="78" t="str">
        <f>IF(I96="","",VLOOKUP(I96,DATA!$T$3:$U$56,2,FALSE))</f>
        <v>中1</v>
      </c>
      <c r="K96" s="1057" t="s">
        <v>47</v>
      </c>
      <c r="L96" s="391"/>
      <c r="M96" s="140"/>
      <c r="N96" s="368"/>
      <c r="O96" s="368"/>
      <c r="P96" s="368"/>
      <c r="Q96" s="368"/>
      <c r="R96" s="368"/>
      <c r="S96" s="368"/>
      <c r="T96" s="367">
        <v>1.5</v>
      </c>
      <c r="U96" s="142"/>
      <c r="V96" s="142"/>
      <c r="W96" s="142"/>
      <c r="X96" s="142"/>
      <c r="Y96" s="143"/>
    </row>
    <row r="97" spans="2:25" ht="18.75" customHeight="1" thickBot="1" x14ac:dyDescent="0.25">
      <c r="B97" s="380">
        <f>IF(ISBLANK(H97),"",VLOOKUP(H97,DATA!$O$2:$P$7,2))</f>
        <v>1</v>
      </c>
      <c r="C97" s="1055">
        <v>43711</v>
      </c>
      <c r="D97" s="78" t="s">
        <v>26</v>
      </c>
      <c r="E97" s="1056">
        <v>0.83333333333333337</v>
      </c>
      <c r="F97" s="1056">
        <v>0.89583333333333337</v>
      </c>
      <c r="G97" s="76" t="s">
        <v>707</v>
      </c>
      <c r="H97" s="78" t="s">
        <v>40</v>
      </c>
      <c r="I97" s="78" t="s">
        <v>430</v>
      </c>
      <c r="J97" s="78" t="str">
        <f>IF(I97="","",VLOOKUP(I97,DATA!$T$3:$U$56,2,FALSE))</f>
        <v>高1</v>
      </c>
      <c r="K97" s="1057" t="s">
        <v>207</v>
      </c>
      <c r="L97" s="391"/>
      <c r="M97" s="140"/>
      <c r="N97" s="368"/>
      <c r="O97" s="368"/>
      <c r="P97" s="368"/>
      <c r="Q97" s="368"/>
      <c r="R97" s="368"/>
      <c r="S97" s="368"/>
      <c r="T97" s="367">
        <v>1.5</v>
      </c>
      <c r="U97" s="142"/>
      <c r="V97" s="142"/>
      <c r="W97" s="142"/>
      <c r="X97" s="142"/>
      <c r="Y97" s="143"/>
    </row>
    <row r="98" spans="2:25" ht="18.75" customHeight="1" thickBot="1" x14ac:dyDescent="0.25">
      <c r="B98" s="380">
        <f>IF(ISBLANK(H98),"",VLOOKUP(H98,DATA!$O$2:$P$7,2))</f>
        <v>1</v>
      </c>
      <c r="C98" s="1055">
        <v>43711</v>
      </c>
      <c r="D98" s="78" t="s">
        <v>26</v>
      </c>
      <c r="E98" s="1056">
        <v>0.70138888888888884</v>
      </c>
      <c r="F98" s="1056">
        <v>0.76388888888888884</v>
      </c>
      <c r="G98" s="76" t="s">
        <v>46</v>
      </c>
      <c r="H98" s="78" t="s">
        <v>33</v>
      </c>
      <c r="I98" s="93" t="s">
        <v>297</v>
      </c>
      <c r="J98" s="78" t="str">
        <f>IF(I98="","",VLOOKUP(I98,DATA!$T$3:$U$56,2,FALSE))</f>
        <v>高3</v>
      </c>
      <c r="K98" s="1057" t="s">
        <v>207</v>
      </c>
      <c r="L98" s="391"/>
      <c r="M98" s="392"/>
      <c r="N98" s="392"/>
      <c r="O98" s="392"/>
      <c r="P98" s="392"/>
      <c r="Q98" s="392"/>
      <c r="R98" s="392"/>
      <c r="S98" s="392"/>
      <c r="T98" s="367">
        <v>1.5</v>
      </c>
      <c r="U98" s="142"/>
      <c r="V98" s="142"/>
      <c r="W98" s="142"/>
      <c r="X98" s="142"/>
      <c r="Y98" s="143"/>
    </row>
    <row r="99" spans="2:25" ht="18.75" customHeight="1" thickBot="1" x14ac:dyDescent="0.25">
      <c r="B99" s="380">
        <f>IF(ISBLANK(H99),"",VLOOKUP(H99,DATA!$O$2:$P$7,2))</f>
        <v>1</v>
      </c>
      <c r="C99" s="1055">
        <v>43711</v>
      </c>
      <c r="D99" s="78" t="s">
        <v>26</v>
      </c>
      <c r="E99" s="1056">
        <v>0.76736111111111116</v>
      </c>
      <c r="F99" s="1056">
        <v>0.82986111111111116</v>
      </c>
      <c r="G99" s="76" t="s">
        <v>46</v>
      </c>
      <c r="H99" s="78" t="s">
        <v>33</v>
      </c>
      <c r="I99" s="78" t="s">
        <v>772</v>
      </c>
      <c r="J99" s="78" t="e">
        <f>IF(I99="","",VLOOKUP(I99,DATA!$T$3:$U$56,2,FALSE))</f>
        <v>#N/A</v>
      </c>
      <c r="K99" s="1059" t="s">
        <v>45</v>
      </c>
      <c r="L99" s="391"/>
      <c r="M99" s="140"/>
      <c r="N99" s="368"/>
      <c r="O99" s="368"/>
      <c r="P99" s="368"/>
      <c r="Q99" s="368"/>
      <c r="R99" s="368"/>
      <c r="S99" s="368"/>
      <c r="T99" s="367">
        <v>1.5</v>
      </c>
      <c r="U99" s="142"/>
      <c r="V99" s="142"/>
      <c r="W99" s="142"/>
      <c r="X99" s="142"/>
      <c r="Y99" s="143"/>
    </row>
    <row r="100" spans="2:25" ht="18.75" customHeight="1" thickBot="1" x14ac:dyDescent="0.25">
      <c r="B100" s="380">
        <f>IF(ISBLANK(H100),"",VLOOKUP(H100,DATA!$O$2:$P$7,2))</f>
        <v>0</v>
      </c>
      <c r="C100" s="1055">
        <v>43711</v>
      </c>
      <c r="D100" s="78" t="s">
        <v>26</v>
      </c>
      <c r="E100" s="1056">
        <v>0.83333333333333337</v>
      </c>
      <c r="F100" s="1056">
        <v>0.89583333333333337</v>
      </c>
      <c r="G100" s="76" t="s">
        <v>46</v>
      </c>
      <c r="H100" s="680" t="s">
        <v>21</v>
      </c>
      <c r="I100" s="78" t="s">
        <v>807</v>
      </c>
      <c r="J100" s="78" t="str">
        <f>IF(I100="","",VLOOKUP(I100,DATA!$T$3:$U$56,2,FALSE))</f>
        <v>高2</v>
      </c>
      <c r="K100" s="1057" t="s">
        <v>47</v>
      </c>
      <c r="L100" s="391"/>
      <c r="M100" s="140"/>
      <c r="N100" s="368"/>
      <c r="O100" s="368"/>
      <c r="P100" s="368"/>
      <c r="Q100" s="368"/>
      <c r="R100" s="368"/>
      <c r="S100" s="368"/>
      <c r="T100" s="367">
        <v>1.5</v>
      </c>
      <c r="U100" s="142"/>
      <c r="V100" s="142"/>
      <c r="W100" s="142"/>
      <c r="X100" s="142"/>
      <c r="Y100" s="143"/>
    </row>
    <row r="101" spans="2:25" ht="18.75" customHeight="1" thickBot="1" x14ac:dyDescent="0.25">
      <c r="B101" s="380">
        <f>IF(ISBLANK(H101),"",VLOOKUP(H101,DATA!$O$2:$P$7,2))</f>
        <v>1</v>
      </c>
      <c r="C101" s="1055">
        <v>43711</v>
      </c>
      <c r="D101" s="93" t="s">
        <v>26</v>
      </c>
      <c r="E101" s="1056">
        <v>0.63541666666666663</v>
      </c>
      <c r="F101" s="1056">
        <v>0.69791666666666663</v>
      </c>
      <c r="G101" s="76" t="s">
        <v>682</v>
      </c>
      <c r="H101" s="78" t="s">
        <v>33</v>
      </c>
      <c r="I101" s="78" t="s">
        <v>567</v>
      </c>
      <c r="J101" s="78" t="str">
        <f>IF(I101="","",VLOOKUP(I101,DATA!$T$3:$U$56,2,FALSE))</f>
        <v>高卒</v>
      </c>
      <c r="K101" s="1057" t="s">
        <v>114</v>
      </c>
      <c r="L101" s="391"/>
      <c r="M101" s="145"/>
      <c r="N101" s="368"/>
      <c r="O101" s="368"/>
      <c r="P101" s="368"/>
      <c r="Q101" s="368"/>
      <c r="R101" s="368"/>
      <c r="S101" s="368"/>
      <c r="T101" s="367">
        <v>1.5</v>
      </c>
      <c r="U101" s="142"/>
      <c r="V101" s="142"/>
      <c r="W101" s="142"/>
      <c r="X101" s="142"/>
      <c r="Y101" s="143"/>
    </row>
    <row r="102" spans="2:25" ht="18.75" customHeight="1" thickBot="1" x14ac:dyDescent="0.25">
      <c r="B102" s="380">
        <f>IF(ISBLANK(H102),"",VLOOKUP(H102,DATA!$O$2:$P$7,2))</f>
        <v>1</v>
      </c>
      <c r="C102" s="1055">
        <v>43711</v>
      </c>
      <c r="D102" s="93" t="s">
        <v>26</v>
      </c>
      <c r="E102" s="1056">
        <v>0.70138888888888884</v>
      </c>
      <c r="F102" s="1056">
        <v>0.76388888888888884</v>
      </c>
      <c r="G102" s="76" t="s">
        <v>682</v>
      </c>
      <c r="H102" s="78" t="s">
        <v>33</v>
      </c>
      <c r="I102" s="78" t="s">
        <v>722</v>
      </c>
      <c r="J102" s="78" t="str">
        <f>IF(I102="","",VLOOKUP(I102,DATA!$T$3:$U$56,2,FALSE))</f>
        <v>高1</v>
      </c>
      <c r="K102" s="1057" t="s">
        <v>207</v>
      </c>
      <c r="L102" s="391"/>
      <c r="M102" s="145"/>
      <c r="N102" s="368"/>
      <c r="O102" s="368"/>
      <c r="P102" s="368"/>
      <c r="Q102" s="368"/>
      <c r="R102" s="368"/>
      <c r="S102" s="368"/>
      <c r="T102" s="367">
        <v>1.5</v>
      </c>
      <c r="U102" s="142"/>
      <c r="V102" s="142"/>
      <c r="W102" s="142"/>
      <c r="X102" s="142"/>
      <c r="Y102" s="143"/>
    </row>
    <row r="103" spans="2:25" ht="18.75" customHeight="1" thickBot="1" x14ac:dyDescent="0.25">
      <c r="B103" s="380">
        <f>IF(ISBLANK(H103),"",VLOOKUP(H103,DATA!$O$2:$P$7,2))</f>
        <v>1</v>
      </c>
      <c r="C103" s="1055">
        <v>43711</v>
      </c>
      <c r="D103" s="93" t="s">
        <v>26</v>
      </c>
      <c r="E103" s="1056">
        <v>0.76736111111111116</v>
      </c>
      <c r="F103" s="1056">
        <v>0.82986111111111116</v>
      </c>
      <c r="G103" s="76" t="s">
        <v>682</v>
      </c>
      <c r="H103" s="78" t="s">
        <v>33</v>
      </c>
      <c r="I103" s="78" t="s">
        <v>860</v>
      </c>
      <c r="J103" s="78" t="str">
        <f>IF(I103="","",VLOOKUP(I103,DATA!$T$3:$U$56,2,FALSE))</f>
        <v>中3</v>
      </c>
      <c r="K103" s="1057" t="s">
        <v>207</v>
      </c>
      <c r="L103" s="391"/>
      <c r="M103" s="145"/>
      <c r="N103" s="368"/>
      <c r="O103" s="368"/>
      <c r="P103" s="368"/>
      <c r="Q103" s="368"/>
      <c r="R103" s="368"/>
      <c r="S103" s="368"/>
      <c r="T103" s="367">
        <v>1.5</v>
      </c>
      <c r="U103" s="142"/>
      <c r="V103" s="142"/>
      <c r="W103" s="142"/>
      <c r="X103" s="142"/>
      <c r="Y103" s="143"/>
    </row>
    <row r="104" spans="2:25" ht="18.75" customHeight="1" thickBot="1" x14ac:dyDescent="0.25">
      <c r="B104" s="380">
        <f>IF(ISBLANK(H104),"",VLOOKUP(H104,DATA!$O$2:$P$7,2))</f>
        <v>1</v>
      </c>
      <c r="C104" s="1055">
        <v>43711</v>
      </c>
      <c r="D104" s="93" t="s">
        <v>26</v>
      </c>
      <c r="E104" s="1056">
        <v>0.83333333333333337</v>
      </c>
      <c r="F104" s="1056">
        <v>0.89583333333333337</v>
      </c>
      <c r="G104" s="76" t="s">
        <v>682</v>
      </c>
      <c r="H104" s="78" t="s">
        <v>33</v>
      </c>
      <c r="I104" s="78" t="s">
        <v>835</v>
      </c>
      <c r="J104" s="78" t="str">
        <f>IF(I104="","",VLOOKUP(I104,DATA!$T$3:$U$56,2,FALSE))</f>
        <v>中3</v>
      </c>
      <c r="K104" s="1057" t="s">
        <v>207</v>
      </c>
      <c r="L104" s="391"/>
      <c r="M104" s="693"/>
      <c r="N104" s="694"/>
      <c r="O104" s="694"/>
      <c r="P104" s="694"/>
      <c r="Q104" s="694"/>
      <c r="R104" s="694"/>
      <c r="S104" s="694"/>
      <c r="T104" s="367">
        <v>1.5</v>
      </c>
      <c r="U104" s="142"/>
      <c r="V104" s="142"/>
      <c r="W104" s="142"/>
      <c r="X104" s="142"/>
      <c r="Y104" s="143"/>
    </row>
    <row r="105" spans="2:25" ht="18.75" customHeight="1" thickBot="1" x14ac:dyDescent="0.25">
      <c r="B105" s="380">
        <f>IF(ISBLANK(H105),"",VLOOKUP(H105,DATA!$O$2:$P$7,2))</f>
        <v>1</v>
      </c>
      <c r="C105" s="1055">
        <v>43711</v>
      </c>
      <c r="D105" s="93" t="s">
        <v>26</v>
      </c>
      <c r="E105" s="1056">
        <v>0.70833333333333337</v>
      </c>
      <c r="F105" s="1056">
        <v>0.75</v>
      </c>
      <c r="G105" s="76" t="s">
        <v>349</v>
      </c>
      <c r="H105" s="78" t="s">
        <v>33</v>
      </c>
      <c r="I105" s="78" t="s">
        <v>342</v>
      </c>
      <c r="J105" s="78" t="str">
        <f>IF(I105="","",VLOOKUP(I105,DATA!$T$3:$U$56,2,FALSE))</f>
        <v>小5</v>
      </c>
      <c r="K105" s="1057" t="s">
        <v>41</v>
      </c>
      <c r="L105" s="391"/>
      <c r="M105" s="482"/>
      <c r="N105" s="482"/>
      <c r="O105" s="482"/>
      <c r="P105" s="482"/>
      <c r="Q105" s="482"/>
      <c r="R105" s="482"/>
      <c r="S105" s="482"/>
      <c r="T105" s="393">
        <v>1</v>
      </c>
      <c r="U105" s="482" t="s">
        <v>185</v>
      </c>
      <c r="V105" s="142"/>
      <c r="W105" s="142"/>
      <c r="X105" s="142"/>
      <c r="Y105" s="143"/>
    </row>
    <row r="106" spans="2:25" ht="18.75" customHeight="1" thickBot="1" x14ac:dyDescent="0.25">
      <c r="B106" s="380">
        <f>IF(ISBLANK(H106),"",VLOOKUP(H106,DATA!$O$2:$P$7,2))</f>
        <v>1</v>
      </c>
      <c r="C106" s="1055">
        <v>43711</v>
      </c>
      <c r="D106" s="93" t="s">
        <v>26</v>
      </c>
      <c r="E106" s="1056">
        <v>0.70138888888888884</v>
      </c>
      <c r="F106" s="1056">
        <v>0.76388888888888884</v>
      </c>
      <c r="G106" s="76" t="s">
        <v>707</v>
      </c>
      <c r="H106" s="78" t="s">
        <v>33</v>
      </c>
      <c r="I106" s="78" t="s">
        <v>790</v>
      </c>
      <c r="J106" s="78" t="str">
        <f>IF(I106="","",VLOOKUP(I106,DATA!$T$3:$U$56,2,FALSE))</f>
        <v>小5</v>
      </c>
      <c r="K106" s="1057" t="s">
        <v>41</v>
      </c>
      <c r="L106" s="391"/>
      <c r="M106" s="384"/>
      <c r="N106" s="384"/>
      <c r="O106" s="384"/>
      <c r="P106" s="384"/>
      <c r="Q106" s="384"/>
      <c r="R106" s="384"/>
      <c r="S106" s="384"/>
      <c r="T106" s="393">
        <v>1.5</v>
      </c>
      <c r="U106" s="142"/>
      <c r="V106" s="142"/>
      <c r="W106" s="142"/>
      <c r="X106" s="142"/>
      <c r="Y106" s="143"/>
    </row>
    <row r="107" spans="2:25" ht="18.75" customHeight="1" thickBot="1" x14ac:dyDescent="0.25">
      <c r="B107" s="380">
        <f>IF(ISBLANK(H107),"",VLOOKUP(H107,DATA!$O$2:$P$7,2))</f>
        <v>1</v>
      </c>
      <c r="C107" s="1055">
        <v>43711</v>
      </c>
      <c r="D107" s="93" t="s">
        <v>26</v>
      </c>
      <c r="E107" s="1056">
        <v>0.76736111111111116</v>
      </c>
      <c r="F107" s="1056">
        <v>0.82986111111111116</v>
      </c>
      <c r="G107" s="76" t="s">
        <v>914</v>
      </c>
      <c r="H107" s="78" t="s">
        <v>33</v>
      </c>
      <c r="I107" s="78" t="s">
        <v>838</v>
      </c>
      <c r="J107" s="78" t="str">
        <f>IF(I107="","",VLOOKUP(I107,DATA!$T$3:$U$56,2,FALSE))</f>
        <v>中3</v>
      </c>
      <c r="K107" s="1057" t="s">
        <v>193</v>
      </c>
      <c r="L107" s="391"/>
      <c r="M107" s="482"/>
      <c r="N107" s="482"/>
      <c r="O107" s="482"/>
      <c r="P107" s="482"/>
      <c r="Q107" s="482"/>
      <c r="R107" s="482"/>
      <c r="S107" s="482"/>
      <c r="T107" s="393">
        <v>1.5</v>
      </c>
      <c r="U107" s="142"/>
      <c r="V107" s="142"/>
      <c r="W107" s="142"/>
      <c r="X107" s="142"/>
      <c r="Y107" s="143"/>
    </row>
    <row r="108" spans="2:25" ht="18.75" customHeight="1" thickBot="1" x14ac:dyDescent="0.25">
      <c r="B108" s="380">
        <f>IF(ISBLANK(H108),"",VLOOKUP(H108,DATA!$O$2:$P$7,2))</f>
        <v>1</v>
      </c>
      <c r="C108" s="1055">
        <v>43711</v>
      </c>
      <c r="D108" s="461" t="s">
        <v>26</v>
      </c>
      <c r="E108" s="1058">
        <v>0.83333333333333337</v>
      </c>
      <c r="F108" s="1058">
        <v>0.89583333333333337</v>
      </c>
      <c r="G108" s="459" t="s">
        <v>914</v>
      </c>
      <c r="H108" s="461" t="s">
        <v>33</v>
      </c>
      <c r="I108" s="461" t="s">
        <v>830</v>
      </c>
      <c r="J108" s="461" t="str">
        <f>IF(I108="","",VLOOKUP(I108,DATA!$T$3:$U$56,2,FALSE))</f>
        <v>中2</v>
      </c>
      <c r="K108" s="459" t="s">
        <v>47</v>
      </c>
      <c r="L108" s="391"/>
      <c r="M108" s="482"/>
      <c r="N108" s="482"/>
      <c r="O108" s="482"/>
      <c r="P108" s="482"/>
      <c r="Q108" s="482"/>
      <c r="R108" s="482"/>
      <c r="S108" s="482"/>
      <c r="T108" s="393">
        <v>1.5</v>
      </c>
      <c r="U108" s="142"/>
      <c r="V108" s="142"/>
      <c r="W108" s="142"/>
      <c r="X108" s="142"/>
      <c r="Y108" s="143"/>
    </row>
    <row r="109" spans="2:25" ht="18.75" customHeight="1" thickBot="1" x14ac:dyDescent="0.25">
      <c r="B109" s="380">
        <f>IF(ISBLANK(H109),"",VLOOKUP(H109,DATA!$O$2:$P$7,2))</f>
        <v>1</v>
      </c>
      <c r="C109" s="1055">
        <v>43712</v>
      </c>
      <c r="D109" s="95" t="s">
        <v>27</v>
      </c>
      <c r="E109" s="1056">
        <v>0.76736111111111116</v>
      </c>
      <c r="F109" s="1056">
        <v>0.82986111111111116</v>
      </c>
      <c r="G109" s="76" t="s">
        <v>407</v>
      </c>
      <c r="H109" s="78" t="s">
        <v>33</v>
      </c>
      <c r="I109" s="93" t="s">
        <v>836</v>
      </c>
      <c r="J109" s="78" t="str">
        <f>IF(I109="","",VLOOKUP(I109,DATA!$T$3:$U$56,2,FALSE))</f>
        <v>小6</v>
      </c>
      <c r="K109" s="1057" t="s">
        <v>43</v>
      </c>
      <c r="L109" s="391"/>
      <c r="M109" s="392"/>
      <c r="N109" s="142"/>
      <c r="O109" s="142"/>
      <c r="P109" s="142"/>
      <c r="Q109" s="142"/>
      <c r="R109" s="142"/>
      <c r="S109" s="142"/>
      <c r="T109" s="367">
        <v>1.5</v>
      </c>
      <c r="U109" s="142"/>
      <c r="V109" s="142"/>
      <c r="W109" s="142"/>
      <c r="X109" s="142"/>
      <c r="Y109" s="143"/>
    </row>
    <row r="110" spans="2:25" ht="18.75" customHeight="1" thickBot="1" x14ac:dyDescent="0.25">
      <c r="B110" s="380">
        <f>IF(ISBLANK(H110),"",VLOOKUP(H110,DATA!$O$2:$P$7,2))</f>
        <v>1</v>
      </c>
      <c r="C110" s="1055">
        <v>43712</v>
      </c>
      <c r="D110" s="95" t="s">
        <v>27</v>
      </c>
      <c r="E110" s="1056">
        <v>0.83333333333333337</v>
      </c>
      <c r="F110" s="1056">
        <v>0.89583333333333337</v>
      </c>
      <c r="G110" s="76" t="s">
        <v>913</v>
      </c>
      <c r="H110" s="78" t="s">
        <v>33</v>
      </c>
      <c r="I110" s="78" t="s">
        <v>823</v>
      </c>
      <c r="J110" s="78" t="str">
        <f>IF(I110="","",VLOOKUP(I110,DATA!$T$3:$U$56,2,FALSE))</f>
        <v>中2</v>
      </c>
      <c r="K110" s="1057" t="s">
        <v>194</v>
      </c>
      <c r="L110" s="391"/>
      <c r="M110" s="482"/>
      <c r="N110" s="482"/>
      <c r="O110" s="482"/>
      <c r="P110" s="482"/>
      <c r="Q110" s="482"/>
      <c r="R110" s="482"/>
      <c r="S110" s="482"/>
      <c r="T110" s="393">
        <v>1.5</v>
      </c>
      <c r="U110" s="142"/>
      <c r="V110" s="142"/>
      <c r="W110" s="142"/>
      <c r="X110" s="142"/>
      <c r="Y110" s="143"/>
    </row>
    <row r="111" spans="2:25" ht="18.75" customHeight="1" thickBot="1" x14ac:dyDescent="0.25">
      <c r="B111" s="380">
        <f>IF(ISBLANK(H111),"",VLOOKUP(H111,DATA!$O$2:$P$7,2))</f>
        <v>1</v>
      </c>
      <c r="C111" s="1055">
        <v>43712</v>
      </c>
      <c r="D111" s="95" t="s">
        <v>27</v>
      </c>
      <c r="E111" s="1056">
        <v>0.63541666666666663</v>
      </c>
      <c r="F111" s="1056">
        <v>0.69791666666666663</v>
      </c>
      <c r="G111" s="92" t="s">
        <v>48</v>
      </c>
      <c r="H111" s="78" t="s">
        <v>33</v>
      </c>
      <c r="I111" s="93" t="s">
        <v>401</v>
      </c>
      <c r="J111" s="78" t="str">
        <f>IF(I111="","",VLOOKUP(I111,DATA!$T$3:$U$56,2,FALSE))</f>
        <v>高1</v>
      </c>
      <c r="K111" s="1059" t="s">
        <v>207</v>
      </c>
      <c r="L111" s="391"/>
      <c r="M111" s="396"/>
      <c r="N111" s="142"/>
      <c r="O111" s="142"/>
      <c r="P111" s="142"/>
      <c r="Q111" s="142"/>
      <c r="R111" s="142"/>
      <c r="S111" s="142"/>
      <c r="T111" s="367">
        <v>1.5</v>
      </c>
      <c r="U111" s="142"/>
      <c r="V111" s="142"/>
      <c r="W111" s="142"/>
      <c r="X111" s="142"/>
      <c r="Y111" s="143"/>
    </row>
    <row r="112" spans="2:25" ht="18.75" customHeight="1" thickBot="1" x14ac:dyDescent="0.25">
      <c r="B112" s="380">
        <f>IF(ISBLANK(H112),"",VLOOKUP(H112,DATA!$O$2:$P$7,2))</f>
        <v>1</v>
      </c>
      <c r="C112" s="1055">
        <v>43712</v>
      </c>
      <c r="D112" s="93" t="s">
        <v>27</v>
      </c>
      <c r="E112" s="1056">
        <v>0.70138888888888884</v>
      </c>
      <c r="F112" s="1056">
        <v>0.76388888888888884</v>
      </c>
      <c r="G112" s="76" t="s">
        <v>48</v>
      </c>
      <c r="H112" s="78" t="s">
        <v>33</v>
      </c>
      <c r="I112" s="93" t="s">
        <v>423</v>
      </c>
      <c r="J112" s="78" t="str">
        <f>IF(I112="","",VLOOKUP(I112,DATA!$T$3:$U$56,2,FALSE))</f>
        <v>中2</v>
      </c>
      <c r="K112" s="1057" t="s">
        <v>93</v>
      </c>
      <c r="L112" s="391"/>
      <c r="M112" s="392"/>
      <c r="N112" s="142"/>
      <c r="O112" s="142"/>
      <c r="P112" s="142"/>
      <c r="Q112" s="142"/>
      <c r="R112" s="142"/>
      <c r="S112" s="142"/>
      <c r="T112" s="367">
        <v>1.5</v>
      </c>
      <c r="U112" s="142"/>
      <c r="V112" s="142"/>
      <c r="W112" s="142"/>
      <c r="X112" s="142"/>
      <c r="Y112" s="143"/>
    </row>
    <row r="113" spans="2:25" ht="18.75" customHeight="1" thickBot="1" x14ac:dyDescent="0.25">
      <c r="B113" s="380">
        <f>IF(ISBLANK(H113),"",VLOOKUP(H113,DATA!$O$2:$P$7,2))</f>
        <v>1</v>
      </c>
      <c r="C113" s="1055">
        <v>43712</v>
      </c>
      <c r="D113" s="93" t="s">
        <v>27</v>
      </c>
      <c r="E113" s="1056">
        <v>0.76736111111111116</v>
      </c>
      <c r="F113" s="1056">
        <v>0.82986111111111116</v>
      </c>
      <c r="G113" s="76" t="s">
        <v>48</v>
      </c>
      <c r="H113" s="78" t="s">
        <v>33</v>
      </c>
      <c r="I113" s="78" t="s">
        <v>826</v>
      </c>
      <c r="J113" s="78" t="str">
        <f>IF(I113="","",VLOOKUP(I113,DATA!$T$3:$U$56,2,FALSE))</f>
        <v>中3</v>
      </c>
      <c r="K113" s="1057" t="s">
        <v>45</v>
      </c>
      <c r="L113" s="391"/>
      <c r="M113" s="392"/>
      <c r="N113" s="392"/>
      <c r="O113" s="392"/>
      <c r="P113" s="392"/>
      <c r="Q113" s="392"/>
      <c r="R113" s="392"/>
      <c r="S113" s="392"/>
      <c r="T113" s="393">
        <v>1.5</v>
      </c>
      <c r="U113" s="142"/>
      <c r="V113" s="142"/>
      <c r="W113" s="142"/>
      <c r="X113" s="142"/>
      <c r="Y113" s="143"/>
    </row>
    <row r="114" spans="2:25" ht="18.75" customHeight="1" thickBot="1" x14ac:dyDescent="0.25">
      <c r="B114" s="380">
        <f>IF(ISBLANK(H114),"",VLOOKUP(H114,DATA!$O$2:$P$7,2))</f>
        <v>1</v>
      </c>
      <c r="C114" s="1055">
        <v>43712</v>
      </c>
      <c r="D114" s="95" t="s">
        <v>27</v>
      </c>
      <c r="E114" s="1056">
        <v>0.83333333333333337</v>
      </c>
      <c r="F114" s="1056">
        <v>0.89583333333333337</v>
      </c>
      <c r="G114" s="76" t="s">
        <v>48</v>
      </c>
      <c r="H114" s="78" t="s">
        <v>33</v>
      </c>
      <c r="I114" s="93" t="s">
        <v>753</v>
      </c>
      <c r="J114" s="78" t="str">
        <f>IF(I114="","",VLOOKUP(I114,DATA!$T$3:$U$56,2,FALSE))</f>
        <v>高1</v>
      </c>
      <c r="K114" s="1057" t="s">
        <v>45</v>
      </c>
      <c r="L114" s="391"/>
      <c r="M114" s="392"/>
      <c r="N114" s="142"/>
      <c r="O114" s="142"/>
      <c r="P114" s="142"/>
      <c r="Q114" s="142"/>
      <c r="R114" s="142"/>
      <c r="S114" s="142"/>
      <c r="T114" s="367">
        <v>1.5</v>
      </c>
      <c r="U114" s="142"/>
      <c r="V114" s="142"/>
      <c r="W114" s="142"/>
      <c r="X114" s="142"/>
      <c r="Y114" s="143"/>
    </row>
    <row r="115" spans="2:25" ht="18.75" customHeight="1" thickBot="1" x14ac:dyDescent="0.25">
      <c r="B115" s="380">
        <f>IF(ISBLANK(H115),"",VLOOKUP(H115,DATA!$O$2:$P$7,2))</f>
        <v>1</v>
      </c>
      <c r="C115" s="1055">
        <v>43712</v>
      </c>
      <c r="D115" s="95" t="s">
        <v>27</v>
      </c>
      <c r="E115" s="1056">
        <v>0.70138888888888884</v>
      </c>
      <c r="F115" s="1056">
        <v>0.76388888888888884</v>
      </c>
      <c r="G115" s="76" t="s">
        <v>707</v>
      </c>
      <c r="H115" s="78" t="s">
        <v>33</v>
      </c>
      <c r="I115" s="93" t="s">
        <v>836</v>
      </c>
      <c r="J115" s="78" t="str">
        <f>IF(I115="","",VLOOKUP(I115,DATA!$T$3:$U$56,2,FALSE))</f>
        <v>小6</v>
      </c>
      <c r="K115" s="1057" t="s">
        <v>41</v>
      </c>
      <c r="L115" s="391"/>
      <c r="M115" s="392"/>
      <c r="N115" s="142"/>
      <c r="O115" s="142"/>
      <c r="P115" s="142"/>
      <c r="Q115" s="142"/>
      <c r="R115" s="142"/>
      <c r="S115" s="142"/>
      <c r="T115" s="367">
        <v>1.5</v>
      </c>
      <c r="U115" s="142"/>
      <c r="V115" s="142"/>
      <c r="W115" s="142"/>
      <c r="X115" s="142"/>
      <c r="Y115" s="143"/>
    </row>
    <row r="116" spans="2:25" ht="18.75" customHeight="1" thickBot="1" x14ac:dyDescent="0.25">
      <c r="B116" s="380">
        <f>IF(ISBLANK(H116),"",VLOOKUP(H116,DATA!$O$2:$P$7,2))</f>
        <v>1</v>
      </c>
      <c r="C116" s="1055">
        <v>43712</v>
      </c>
      <c r="D116" s="93" t="s">
        <v>27</v>
      </c>
      <c r="E116" s="1056">
        <v>0.83333333333333337</v>
      </c>
      <c r="F116" s="1056">
        <v>0.89583333333333337</v>
      </c>
      <c r="G116" s="76" t="s">
        <v>707</v>
      </c>
      <c r="H116" s="78" t="s">
        <v>33</v>
      </c>
      <c r="I116" s="93" t="s">
        <v>873</v>
      </c>
      <c r="J116" s="78" t="str">
        <f>IF(I116="","",VLOOKUP(I116,DATA!$T$3:$U$56,2,FALSE))</f>
        <v>中3</v>
      </c>
      <c r="K116" s="1057" t="s">
        <v>207</v>
      </c>
      <c r="L116" s="391"/>
      <c r="M116" s="392"/>
      <c r="N116" s="142"/>
      <c r="O116" s="142"/>
      <c r="P116" s="142"/>
      <c r="Q116" s="142"/>
      <c r="R116" s="142"/>
      <c r="S116" s="142"/>
      <c r="T116" s="367">
        <v>1.5</v>
      </c>
      <c r="U116" s="142"/>
      <c r="V116" s="142"/>
      <c r="W116" s="142"/>
      <c r="X116" s="142"/>
      <c r="Y116" s="143"/>
    </row>
    <row r="117" spans="2:25" ht="18.75" customHeight="1" thickBot="1" x14ac:dyDescent="0.25">
      <c r="B117" s="380">
        <f>IF(ISBLANK(H117),"",VLOOKUP(H117,DATA!$O$2:$P$7,2))</f>
        <v>1</v>
      </c>
      <c r="C117" s="1055">
        <v>43712</v>
      </c>
      <c r="D117" s="93" t="s">
        <v>27</v>
      </c>
      <c r="E117" s="1056">
        <v>0.70138888888888884</v>
      </c>
      <c r="F117" s="1056">
        <v>0.76388888888888884</v>
      </c>
      <c r="G117" s="76" t="s">
        <v>407</v>
      </c>
      <c r="H117" s="78" t="s">
        <v>40</v>
      </c>
      <c r="I117" s="78" t="s">
        <v>861</v>
      </c>
      <c r="J117" s="78" t="str">
        <f>IF(I117="","",VLOOKUP(I117,DATA!$T$3:$U$56,2,FALSE))</f>
        <v>中3</v>
      </c>
      <c r="K117" s="1057" t="s">
        <v>45</v>
      </c>
      <c r="L117" s="391"/>
      <c r="M117" s="392"/>
      <c r="N117" s="142"/>
      <c r="O117" s="142"/>
      <c r="P117" s="142"/>
      <c r="Q117" s="142"/>
      <c r="R117" s="142"/>
      <c r="S117" s="142"/>
      <c r="T117" s="367">
        <v>1.5</v>
      </c>
      <c r="U117" s="142"/>
      <c r="V117" s="142"/>
      <c r="W117" s="142"/>
      <c r="X117" s="142"/>
      <c r="Y117" s="143"/>
    </row>
    <row r="118" spans="2:25" ht="18.75" customHeight="1" thickBot="1" x14ac:dyDescent="0.25">
      <c r="B118" s="380">
        <f>IF(ISBLANK(H118),"",VLOOKUP(H118,DATA!$O$2:$P$7,2))</f>
        <v>1</v>
      </c>
      <c r="C118" s="1055">
        <v>43712</v>
      </c>
      <c r="D118" s="93" t="s">
        <v>27</v>
      </c>
      <c r="E118" s="1056">
        <v>0.76736111111111116</v>
      </c>
      <c r="F118" s="1056">
        <v>0.82986111111111116</v>
      </c>
      <c r="G118" s="76" t="s">
        <v>912</v>
      </c>
      <c r="H118" s="78" t="s">
        <v>33</v>
      </c>
      <c r="I118" s="78" t="s">
        <v>675</v>
      </c>
      <c r="J118" s="78" t="str">
        <f>IF(I118="","",VLOOKUP(I118,DATA!$T$3:$U$56,2,FALSE))</f>
        <v>中1</v>
      </c>
      <c r="K118" s="1057" t="s">
        <v>82</v>
      </c>
      <c r="L118" s="391"/>
      <c r="M118" s="392"/>
      <c r="N118" s="142"/>
      <c r="O118" s="142"/>
      <c r="P118" s="142"/>
      <c r="Q118" s="142"/>
      <c r="R118" s="142"/>
      <c r="S118" s="142"/>
      <c r="T118" s="367">
        <v>1.5</v>
      </c>
      <c r="U118" s="142"/>
      <c r="V118" s="142"/>
      <c r="W118" s="142"/>
      <c r="X118" s="142"/>
      <c r="Y118" s="143"/>
    </row>
    <row r="119" spans="2:25" ht="18.75" customHeight="1" thickBot="1" x14ac:dyDescent="0.25">
      <c r="B119" s="380">
        <f>IF(ISBLANK(H119),"",VLOOKUP(H119,DATA!$O$2:$P$7,2))</f>
        <v>1</v>
      </c>
      <c r="C119" s="1055">
        <v>43712</v>
      </c>
      <c r="D119" s="93" t="s">
        <v>27</v>
      </c>
      <c r="E119" s="1056">
        <v>0.76736111111111116</v>
      </c>
      <c r="F119" s="1056">
        <v>0.82986111111111116</v>
      </c>
      <c r="G119" s="76" t="s">
        <v>540</v>
      </c>
      <c r="H119" s="78" t="s">
        <v>33</v>
      </c>
      <c r="I119" s="78" t="s">
        <v>862</v>
      </c>
      <c r="J119" s="78" t="str">
        <f>IF(I119="","",VLOOKUP(I119,DATA!$T$3:$U$56,2,FALSE))</f>
        <v>中2</v>
      </c>
      <c r="K119" s="1057" t="s">
        <v>207</v>
      </c>
      <c r="L119" s="391"/>
      <c r="M119" s="392"/>
      <c r="N119" s="142"/>
      <c r="O119" s="142"/>
      <c r="P119" s="142"/>
      <c r="Q119" s="142"/>
      <c r="R119" s="142"/>
      <c r="S119" s="142"/>
      <c r="T119" s="367">
        <v>1.5</v>
      </c>
      <c r="U119" s="142"/>
      <c r="V119" s="142"/>
      <c r="W119" s="142"/>
      <c r="X119" s="142"/>
      <c r="Y119" s="143"/>
    </row>
    <row r="120" spans="2:25" ht="18.75" customHeight="1" thickBot="1" x14ac:dyDescent="0.25">
      <c r="B120" s="380">
        <f>IF(ISBLANK(H120),"",VLOOKUP(H120,DATA!$O$2:$P$7,2))</f>
        <v>1</v>
      </c>
      <c r="C120" s="1055">
        <v>43712</v>
      </c>
      <c r="D120" s="93" t="s">
        <v>27</v>
      </c>
      <c r="E120" s="1056">
        <v>0.83333333333333337</v>
      </c>
      <c r="F120" s="1056">
        <v>0.89583333333333337</v>
      </c>
      <c r="G120" s="76" t="s">
        <v>540</v>
      </c>
      <c r="H120" s="78" t="s">
        <v>33</v>
      </c>
      <c r="I120" s="78" t="s">
        <v>675</v>
      </c>
      <c r="J120" s="78" t="str">
        <f>IF(I120="","",VLOOKUP(I120,DATA!$T$3:$U$56,2,FALSE))</f>
        <v>中1</v>
      </c>
      <c r="K120" s="1057" t="s">
        <v>326</v>
      </c>
      <c r="L120" s="391"/>
      <c r="M120" s="392"/>
      <c r="N120" s="142"/>
      <c r="O120" s="142"/>
      <c r="P120" s="142"/>
      <c r="Q120" s="142"/>
      <c r="R120" s="142"/>
      <c r="S120" s="142"/>
      <c r="T120" s="367">
        <v>1.5</v>
      </c>
      <c r="U120" s="142"/>
      <c r="V120" s="142"/>
      <c r="W120" s="142"/>
      <c r="X120" s="142"/>
      <c r="Y120" s="143"/>
    </row>
    <row r="121" spans="2:25" ht="18.75" customHeight="1" thickBot="1" x14ac:dyDescent="0.25">
      <c r="B121" s="380">
        <f>IF(ISBLANK(H121),"",VLOOKUP(H121,DATA!$O$2:$P$7,2))</f>
        <v>1</v>
      </c>
      <c r="C121" s="1055">
        <v>43712</v>
      </c>
      <c r="D121" s="461" t="s">
        <v>27</v>
      </c>
      <c r="E121" s="1058">
        <v>0.76736111111111116</v>
      </c>
      <c r="F121" s="1058">
        <v>0.80902777777777779</v>
      </c>
      <c r="G121" s="1067" t="s">
        <v>913</v>
      </c>
      <c r="H121" s="1068" t="s">
        <v>33</v>
      </c>
      <c r="I121" s="1068" t="s">
        <v>865</v>
      </c>
      <c r="J121" s="1068" t="str">
        <f>IF(I121="","",VLOOKUP(I121,DATA!$T$3:$U$56,2,FALSE))</f>
        <v>小5</v>
      </c>
      <c r="K121" s="1069" t="s">
        <v>43</v>
      </c>
      <c r="L121" s="801"/>
      <c r="M121" s="392"/>
      <c r="N121" s="142"/>
      <c r="O121" s="142"/>
      <c r="P121" s="142"/>
      <c r="Q121" s="142"/>
      <c r="R121" s="142"/>
      <c r="S121" s="142"/>
      <c r="T121" s="802">
        <v>1</v>
      </c>
      <c r="U121" s="142" t="s">
        <v>918</v>
      </c>
      <c r="V121" s="142"/>
      <c r="W121" s="142"/>
      <c r="X121" s="142"/>
      <c r="Y121" s="143"/>
    </row>
    <row r="122" spans="2:25" ht="18.75" customHeight="1" thickBot="1" x14ac:dyDescent="0.25">
      <c r="B122" s="380">
        <f>IF(ISBLANK(H122),"",VLOOKUP(H122,DATA!$O$2:$P$7,2))</f>
        <v>1</v>
      </c>
      <c r="C122" s="1055">
        <v>43713</v>
      </c>
      <c r="D122" s="78" t="s">
        <v>98</v>
      </c>
      <c r="E122" s="1056">
        <v>0.70138888888888884</v>
      </c>
      <c r="F122" s="1056">
        <v>0.76388888888888884</v>
      </c>
      <c r="G122" s="76" t="s">
        <v>46</v>
      </c>
      <c r="H122" s="78" t="s">
        <v>33</v>
      </c>
      <c r="I122" s="93" t="s">
        <v>297</v>
      </c>
      <c r="J122" s="78" t="str">
        <f>IF(I122="","",VLOOKUP(I122,DATA!$T$3:$U$56,2,FALSE))</f>
        <v>高3</v>
      </c>
      <c r="K122" s="1057" t="s">
        <v>45</v>
      </c>
      <c r="L122" s="391"/>
      <c r="M122" s="392"/>
      <c r="N122" s="392"/>
      <c r="O122" s="392"/>
      <c r="P122" s="392"/>
      <c r="Q122" s="392"/>
      <c r="R122" s="392"/>
      <c r="S122" s="392"/>
      <c r="T122" s="367">
        <v>1.5</v>
      </c>
      <c r="U122" s="142"/>
      <c r="V122" s="142"/>
      <c r="W122" s="142"/>
      <c r="X122" s="142"/>
      <c r="Y122" s="143"/>
    </row>
    <row r="123" spans="2:25" ht="18.75" customHeight="1" thickBot="1" x14ac:dyDescent="0.25">
      <c r="B123" s="380">
        <f>IF(ISBLANK(H123),"",VLOOKUP(H123,DATA!$O$2:$P$7,2))</f>
        <v>1</v>
      </c>
      <c r="C123" s="1055">
        <v>43713</v>
      </c>
      <c r="D123" s="78" t="s">
        <v>98</v>
      </c>
      <c r="E123" s="1056">
        <v>0.83333333333333337</v>
      </c>
      <c r="F123" s="1056">
        <v>0.89583333333333337</v>
      </c>
      <c r="G123" s="76" t="s">
        <v>46</v>
      </c>
      <c r="H123" s="78" t="s">
        <v>33</v>
      </c>
      <c r="I123" s="78" t="s">
        <v>699</v>
      </c>
      <c r="J123" s="78" t="str">
        <f>IF(I123="","",VLOOKUP(I123,DATA!$T$3:$U$56,2,FALSE))</f>
        <v>高2</v>
      </c>
      <c r="K123" s="1057" t="s">
        <v>45</v>
      </c>
      <c r="L123" s="391"/>
      <c r="M123" s="392"/>
      <c r="N123" s="392"/>
      <c r="O123" s="392"/>
      <c r="P123" s="392"/>
      <c r="Q123" s="392"/>
      <c r="R123" s="392"/>
      <c r="S123" s="392"/>
      <c r="T123" s="393">
        <v>1.5</v>
      </c>
      <c r="U123" s="392"/>
      <c r="V123" s="392"/>
      <c r="W123" s="392"/>
      <c r="X123" s="392"/>
      <c r="Y123" s="394"/>
    </row>
    <row r="124" spans="2:25" ht="18.75" customHeight="1" thickBot="1" x14ac:dyDescent="0.25">
      <c r="B124" s="380">
        <f>IF(ISBLANK(H124),"",VLOOKUP(H124,DATA!$O$2:$P$7,2))</f>
        <v>1</v>
      </c>
      <c r="C124" s="1055">
        <v>43713</v>
      </c>
      <c r="D124" s="78" t="s">
        <v>98</v>
      </c>
      <c r="E124" s="1056">
        <v>0.63541666666666663</v>
      </c>
      <c r="F124" s="1056">
        <v>0.69791666666666663</v>
      </c>
      <c r="G124" s="76" t="s">
        <v>682</v>
      </c>
      <c r="H124" s="78" t="s">
        <v>33</v>
      </c>
      <c r="I124" s="78" t="s">
        <v>567</v>
      </c>
      <c r="J124" s="78" t="str">
        <f>IF(I124="","",VLOOKUP(I124,DATA!$T$3:$U$56,2,FALSE))</f>
        <v>高卒</v>
      </c>
      <c r="K124" s="1057" t="s">
        <v>115</v>
      </c>
      <c r="L124" s="391"/>
      <c r="M124" s="384"/>
      <c r="N124" s="384"/>
      <c r="O124" s="384"/>
      <c r="P124" s="384"/>
      <c r="Q124" s="384"/>
      <c r="R124" s="384"/>
      <c r="S124" s="384"/>
      <c r="T124" s="393">
        <v>1.5</v>
      </c>
      <c r="U124" s="142"/>
      <c r="V124" s="142"/>
      <c r="W124" s="142"/>
      <c r="X124" s="142"/>
      <c r="Y124" s="143"/>
    </row>
    <row r="125" spans="2:25" ht="18.75" customHeight="1" thickBot="1" x14ac:dyDescent="0.25">
      <c r="B125" s="380">
        <f>IF(ISBLANK(H125),"",VLOOKUP(H125,DATA!$O$2:$P$7,2))</f>
        <v>1</v>
      </c>
      <c r="C125" s="1055">
        <v>43713</v>
      </c>
      <c r="D125" s="78" t="s">
        <v>98</v>
      </c>
      <c r="E125" s="1056">
        <v>0.70138888888888884</v>
      </c>
      <c r="F125" s="1056">
        <v>0.76388888888888884</v>
      </c>
      <c r="G125" s="76" t="s">
        <v>682</v>
      </c>
      <c r="H125" s="78" t="s">
        <v>33</v>
      </c>
      <c r="I125" s="78" t="s">
        <v>868</v>
      </c>
      <c r="J125" s="78" t="str">
        <f>IF(I125="","",VLOOKUP(I125,DATA!$T$3:$U$56,2,FALSE))</f>
        <v>中2</v>
      </c>
      <c r="K125" s="1057" t="s">
        <v>47</v>
      </c>
      <c r="L125" s="391"/>
      <c r="M125" s="384"/>
      <c r="N125" s="578"/>
      <c r="O125" s="578"/>
      <c r="P125" s="578"/>
      <c r="Q125" s="578"/>
      <c r="R125" s="578"/>
      <c r="S125" s="578"/>
      <c r="T125" s="367">
        <v>1.5</v>
      </c>
      <c r="U125" s="142"/>
      <c r="V125" s="142"/>
      <c r="W125" s="142"/>
      <c r="X125" s="142"/>
      <c r="Y125" s="143"/>
    </row>
    <row r="126" spans="2:25" ht="18.75" customHeight="1" thickBot="1" x14ac:dyDescent="0.25">
      <c r="B126" s="380">
        <f>IF(ISBLANK(H126),"",VLOOKUP(H126,DATA!$O$2:$P$7,2))</f>
        <v>1</v>
      </c>
      <c r="C126" s="1055">
        <v>43713</v>
      </c>
      <c r="D126" s="78" t="s">
        <v>98</v>
      </c>
      <c r="E126" s="1056">
        <v>0.76736111111111116</v>
      </c>
      <c r="F126" s="1056">
        <v>0.82986111111111116</v>
      </c>
      <c r="G126" s="76" t="s">
        <v>682</v>
      </c>
      <c r="H126" s="78" t="s">
        <v>33</v>
      </c>
      <c r="I126" s="78" t="s">
        <v>772</v>
      </c>
      <c r="J126" s="78" t="e">
        <f>IF(I126="","",VLOOKUP(I126,DATA!$T$3:$U$56,2,FALSE))</f>
        <v>#N/A</v>
      </c>
      <c r="K126" s="1057" t="s">
        <v>47</v>
      </c>
      <c r="L126" s="391"/>
      <c r="M126" s="392"/>
      <c r="N126" s="392"/>
      <c r="O126" s="392"/>
      <c r="P126" s="392"/>
      <c r="Q126" s="392"/>
      <c r="R126" s="392"/>
      <c r="S126" s="392"/>
      <c r="T126" s="393">
        <v>1.5</v>
      </c>
      <c r="U126" s="392"/>
      <c r="V126" s="392"/>
      <c r="W126" s="392"/>
      <c r="X126" s="392"/>
      <c r="Y126" s="394"/>
    </row>
    <row r="127" spans="2:25" ht="18.75" customHeight="1" thickBot="1" x14ac:dyDescent="0.25">
      <c r="B127" s="380">
        <f>IF(ISBLANK(H127),"",VLOOKUP(H127,DATA!$O$2:$P$7,2))</f>
        <v>1</v>
      </c>
      <c r="C127" s="1055">
        <v>43713</v>
      </c>
      <c r="D127" s="78" t="s">
        <v>98</v>
      </c>
      <c r="E127" s="1056">
        <v>0.83333333333333337</v>
      </c>
      <c r="F127" s="1056">
        <v>0.89583333333333337</v>
      </c>
      <c r="G127" s="76" t="s">
        <v>682</v>
      </c>
      <c r="H127" s="78" t="s">
        <v>33</v>
      </c>
      <c r="I127" s="78" t="s">
        <v>774</v>
      </c>
      <c r="J127" s="78" t="str">
        <f>IF(I127="","",VLOOKUP(I127,DATA!$T$3:$U$56,2,FALSE))</f>
        <v>高2</v>
      </c>
      <c r="K127" s="1057" t="s">
        <v>207</v>
      </c>
      <c r="L127" s="391"/>
      <c r="M127" s="482"/>
      <c r="N127" s="553"/>
      <c r="O127" s="553"/>
      <c r="P127" s="553"/>
      <c r="Q127" s="553"/>
      <c r="R127" s="553"/>
      <c r="S127" s="553"/>
      <c r="T127" s="367">
        <v>1.5</v>
      </c>
      <c r="U127" s="142"/>
      <c r="V127" s="142"/>
      <c r="W127" s="142"/>
      <c r="X127" s="142"/>
      <c r="Y127" s="143"/>
    </row>
    <row r="128" spans="2:25" ht="18.75" customHeight="1" thickBot="1" x14ac:dyDescent="0.25">
      <c r="B128" s="380">
        <f>IF(ISBLANK(H128),"",VLOOKUP(H128,DATA!$O$2:$P$7,2))</f>
        <v>1</v>
      </c>
      <c r="C128" s="1055">
        <v>43713</v>
      </c>
      <c r="D128" s="93" t="s">
        <v>98</v>
      </c>
      <c r="E128" s="1056">
        <v>0.70138888888888884</v>
      </c>
      <c r="F128" s="1056">
        <v>0.76388888888888884</v>
      </c>
      <c r="G128" s="76" t="s">
        <v>915</v>
      </c>
      <c r="H128" s="78" t="s">
        <v>33</v>
      </c>
      <c r="I128" s="78" t="s">
        <v>790</v>
      </c>
      <c r="J128" s="78" t="str">
        <f>IF(I128="","",VLOOKUP(I128,DATA!$T$3:$U$56,2,FALSE))</f>
        <v>小5</v>
      </c>
      <c r="K128" s="1057" t="s">
        <v>43</v>
      </c>
      <c r="L128" s="391"/>
      <c r="M128" s="384"/>
      <c r="N128" s="384"/>
      <c r="O128" s="384"/>
      <c r="P128" s="384"/>
      <c r="Q128" s="384"/>
      <c r="R128" s="384"/>
      <c r="S128" s="384"/>
      <c r="T128" s="393">
        <v>1.5</v>
      </c>
      <c r="U128" s="142"/>
      <c r="V128" s="142"/>
      <c r="W128" s="142"/>
      <c r="X128" s="142"/>
      <c r="Y128" s="143"/>
    </row>
    <row r="129" spans="2:25" ht="18.75" customHeight="1" thickBot="1" x14ac:dyDescent="0.25">
      <c r="B129" s="380">
        <f>IF(ISBLANK(H129),"",VLOOKUP(H129,DATA!$O$2:$P$7,2))</f>
        <v>1</v>
      </c>
      <c r="C129" s="1055">
        <v>43713</v>
      </c>
      <c r="D129" s="78" t="s">
        <v>98</v>
      </c>
      <c r="E129" s="1056">
        <v>0.76736111111111116</v>
      </c>
      <c r="F129" s="1056">
        <v>0.82986111111111116</v>
      </c>
      <c r="G129" s="76" t="s">
        <v>915</v>
      </c>
      <c r="H129" s="78" t="s">
        <v>33</v>
      </c>
      <c r="I129" s="78" t="s">
        <v>792</v>
      </c>
      <c r="J129" s="78" t="str">
        <f>IF(I129="","",VLOOKUP(I129,DATA!$T$3:$U$56,2,FALSE))</f>
        <v>小6</v>
      </c>
      <c r="K129" s="1057" t="s">
        <v>43</v>
      </c>
      <c r="L129" s="391"/>
      <c r="M129" s="384"/>
      <c r="N129" s="773"/>
      <c r="O129" s="773"/>
      <c r="P129" s="773"/>
      <c r="Q129" s="773"/>
      <c r="R129" s="773"/>
      <c r="S129" s="773"/>
      <c r="T129" s="367">
        <v>1.5</v>
      </c>
      <c r="U129" s="142"/>
      <c r="V129" s="142"/>
      <c r="W129" s="142"/>
      <c r="X129" s="142"/>
      <c r="Y129" s="143"/>
    </row>
    <row r="130" spans="2:25" ht="18.75" customHeight="1" thickBot="1" x14ac:dyDescent="0.25">
      <c r="B130" s="380">
        <f>IF(ISBLANK(H130),"",VLOOKUP(H130,DATA!$O$2:$P$7,2))</f>
        <v>1</v>
      </c>
      <c r="C130" s="1055">
        <v>43713</v>
      </c>
      <c r="D130" s="78" t="s">
        <v>98</v>
      </c>
      <c r="E130" s="1056">
        <v>0.76736111111111116</v>
      </c>
      <c r="F130" s="1056">
        <v>0.82986111111111116</v>
      </c>
      <c r="G130" s="76" t="s">
        <v>936</v>
      </c>
      <c r="H130" s="78" t="s">
        <v>33</v>
      </c>
      <c r="I130" s="78" t="s">
        <v>722</v>
      </c>
      <c r="J130" s="78" t="str">
        <f>IF(I130="","",VLOOKUP(I130,DATA!$T$3:$U$56,2,FALSE))</f>
        <v>高1</v>
      </c>
      <c r="K130" s="1057" t="s">
        <v>45</v>
      </c>
      <c r="L130" s="391"/>
      <c r="M130" s="482"/>
      <c r="N130" s="553"/>
      <c r="O130" s="553"/>
      <c r="P130" s="553"/>
      <c r="Q130" s="553"/>
      <c r="R130" s="553"/>
      <c r="S130" s="553"/>
      <c r="T130" s="367">
        <v>1.5</v>
      </c>
      <c r="U130" s="142"/>
      <c r="V130" s="142"/>
      <c r="W130" s="142"/>
      <c r="X130" s="142"/>
      <c r="Y130" s="143"/>
    </row>
    <row r="131" spans="2:25" ht="18.75" customHeight="1" thickBot="1" x14ac:dyDescent="0.25">
      <c r="B131" s="380">
        <f>IF(ISBLANK(H131),"",VLOOKUP(H131,DATA!$O$2:$P$7,2))</f>
        <v>1</v>
      </c>
      <c r="C131" s="1055">
        <v>43713</v>
      </c>
      <c r="D131" s="78" t="s">
        <v>98</v>
      </c>
      <c r="E131" s="1056">
        <v>0.76736111111111116</v>
      </c>
      <c r="F131" s="1056">
        <v>0.82986111111111116</v>
      </c>
      <c r="G131" s="76" t="s">
        <v>851</v>
      </c>
      <c r="H131" s="78" t="s">
        <v>33</v>
      </c>
      <c r="I131" s="78" t="s">
        <v>861</v>
      </c>
      <c r="J131" s="78" t="str">
        <f>IF(I131="","",VLOOKUP(I131,DATA!$T$3:$U$56,2,FALSE))</f>
        <v>中3</v>
      </c>
      <c r="K131" s="1057" t="s">
        <v>184</v>
      </c>
      <c r="L131" s="391"/>
      <c r="M131" s="482"/>
      <c r="N131" s="553"/>
      <c r="O131" s="553"/>
      <c r="P131" s="553"/>
      <c r="Q131" s="553"/>
      <c r="R131" s="553"/>
      <c r="S131" s="553"/>
      <c r="T131" s="367">
        <v>1.5</v>
      </c>
      <c r="U131" s="142"/>
      <c r="V131" s="142"/>
      <c r="W131" s="142"/>
      <c r="X131" s="142"/>
      <c r="Y131" s="143"/>
    </row>
    <row r="132" spans="2:25" ht="18.75" customHeight="1" thickBot="1" x14ac:dyDescent="0.25">
      <c r="B132" s="380">
        <f>IF(ISBLANK(H132),"",VLOOKUP(H132,DATA!$O$2:$P$7,2))</f>
        <v>1</v>
      </c>
      <c r="C132" s="1055">
        <v>43713</v>
      </c>
      <c r="D132" s="78" t="s">
        <v>98</v>
      </c>
      <c r="E132" s="1056">
        <v>0.83333333333333337</v>
      </c>
      <c r="F132" s="1056">
        <v>0.89583333333333337</v>
      </c>
      <c r="G132" s="76" t="s">
        <v>914</v>
      </c>
      <c r="H132" s="78" t="s">
        <v>33</v>
      </c>
      <c r="I132" s="78" t="s">
        <v>878</v>
      </c>
      <c r="J132" s="78" t="str">
        <f>IF(I132="","",VLOOKUP(I132,DATA!$T$3:$U$56,2,FALSE))</f>
        <v>中2</v>
      </c>
      <c r="K132" s="1057" t="s">
        <v>47</v>
      </c>
      <c r="L132" s="391"/>
      <c r="M132" s="482"/>
      <c r="N132" s="553"/>
      <c r="O132" s="553"/>
      <c r="P132" s="553"/>
      <c r="Q132" s="553"/>
      <c r="R132" s="553"/>
      <c r="S132" s="553"/>
      <c r="T132" s="367">
        <v>1.5</v>
      </c>
      <c r="U132" s="142"/>
      <c r="V132" s="142"/>
      <c r="W132" s="142"/>
      <c r="X132" s="142"/>
      <c r="Y132" s="143"/>
    </row>
    <row r="133" spans="2:25" ht="18.75" customHeight="1" thickBot="1" x14ac:dyDescent="0.25">
      <c r="B133" s="380">
        <f>IF(ISBLANK(H133),"",VLOOKUP(H133,DATA!$O$2:$P$7,2))</f>
        <v>0</v>
      </c>
      <c r="C133" s="1055">
        <v>43713</v>
      </c>
      <c r="D133" s="461" t="s">
        <v>98</v>
      </c>
      <c r="E133" s="1058">
        <v>0.76736111111111116</v>
      </c>
      <c r="F133" s="1058">
        <v>0.82986111111111116</v>
      </c>
      <c r="G133" s="459" t="s">
        <v>707</v>
      </c>
      <c r="H133" s="796" t="s">
        <v>21</v>
      </c>
      <c r="I133" s="461" t="s">
        <v>430</v>
      </c>
      <c r="J133" s="461" t="str">
        <f>IF(I133="","",VLOOKUP(I133,DATA!$T$3:$U$56,2,FALSE))</f>
        <v>高1</v>
      </c>
      <c r="K133" s="459" t="s">
        <v>47</v>
      </c>
      <c r="L133" s="391"/>
      <c r="M133" s="482"/>
      <c r="N133" s="553"/>
      <c r="O133" s="553"/>
      <c r="P133" s="553"/>
      <c r="Q133" s="553"/>
      <c r="R133" s="553"/>
      <c r="S133" s="553"/>
      <c r="T133" s="367">
        <v>1.5</v>
      </c>
      <c r="U133" s="142"/>
      <c r="V133" s="142"/>
      <c r="W133" s="142"/>
      <c r="X133" s="142"/>
      <c r="Y133" s="143"/>
    </row>
    <row r="134" spans="2:25" ht="18.75" customHeight="1" thickBot="1" x14ac:dyDescent="0.25">
      <c r="B134" s="380">
        <f>IF(ISBLANK(H134),"",VLOOKUP(H134,DATA!$O$2:$P$7,2))</f>
        <v>1</v>
      </c>
      <c r="C134" s="1055">
        <v>43714</v>
      </c>
      <c r="D134" s="93" t="s">
        <v>327</v>
      </c>
      <c r="E134" s="1056">
        <v>0.70138888888888884</v>
      </c>
      <c r="F134" s="1056">
        <v>0.76388888888888884</v>
      </c>
      <c r="G134" s="76" t="s">
        <v>46</v>
      </c>
      <c r="H134" s="78" t="s">
        <v>33</v>
      </c>
      <c r="I134" s="78" t="s">
        <v>388</v>
      </c>
      <c r="J134" s="78" t="str">
        <f>IF(I134="","",VLOOKUP(I134,DATA!$T$3:$U$56,2,FALSE))</f>
        <v>高3</v>
      </c>
      <c r="K134" s="1057" t="s">
        <v>45</v>
      </c>
      <c r="L134" s="391"/>
      <c r="M134" s="576"/>
      <c r="N134" s="159"/>
      <c r="O134" s="159"/>
      <c r="P134" s="159"/>
      <c r="Q134" s="159"/>
      <c r="R134" s="159"/>
      <c r="S134" s="159"/>
      <c r="T134" s="367">
        <v>1.5</v>
      </c>
      <c r="U134" s="142"/>
      <c r="V134" s="142"/>
      <c r="W134" s="142"/>
      <c r="X134" s="142"/>
      <c r="Y134" s="143"/>
    </row>
    <row r="135" spans="2:25" ht="18.75" customHeight="1" thickBot="1" x14ac:dyDescent="0.25">
      <c r="B135" s="380">
        <f>IF(ISBLANK(H135),"",VLOOKUP(H135,DATA!$O$2:$P$7,2))</f>
        <v>1</v>
      </c>
      <c r="C135" s="1055">
        <v>43714</v>
      </c>
      <c r="D135" s="93" t="s">
        <v>327</v>
      </c>
      <c r="E135" s="1056">
        <v>0.76736111111111116</v>
      </c>
      <c r="F135" s="1056">
        <v>0.82986111111111116</v>
      </c>
      <c r="G135" s="76" t="s">
        <v>46</v>
      </c>
      <c r="H135" s="78" t="s">
        <v>33</v>
      </c>
      <c r="I135" s="78" t="s">
        <v>814</v>
      </c>
      <c r="J135" s="78" t="str">
        <f>IF(I135="","",VLOOKUP(I135,DATA!$T$3:$U$56,2,FALSE))</f>
        <v>高2</v>
      </c>
      <c r="K135" s="1057" t="s">
        <v>45</v>
      </c>
      <c r="L135" s="391"/>
      <c r="M135" s="576"/>
      <c r="N135" s="159"/>
      <c r="O135" s="159"/>
      <c r="P135" s="159"/>
      <c r="Q135" s="159"/>
      <c r="R135" s="159"/>
      <c r="S135" s="159"/>
      <c r="T135" s="367">
        <v>1.5</v>
      </c>
      <c r="U135" s="142"/>
      <c r="V135" s="142"/>
      <c r="W135" s="142"/>
      <c r="X135" s="142"/>
      <c r="Y135" s="143"/>
    </row>
    <row r="136" spans="2:25" ht="18.75" customHeight="1" thickBot="1" x14ac:dyDescent="0.25">
      <c r="B136" s="380">
        <f>IF(ISBLANK(H136),"",VLOOKUP(H136,DATA!$O$2:$P$7,2))</f>
        <v>1</v>
      </c>
      <c r="C136" s="1055">
        <v>43714</v>
      </c>
      <c r="D136" s="93" t="s">
        <v>327</v>
      </c>
      <c r="E136" s="1056">
        <v>0.83333333333333337</v>
      </c>
      <c r="F136" s="1056">
        <v>0.89583333333333337</v>
      </c>
      <c r="G136" s="76" t="s">
        <v>46</v>
      </c>
      <c r="H136" s="78" t="s">
        <v>33</v>
      </c>
      <c r="I136" s="78" t="s">
        <v>537</v>
      </c>
      <c r="J136" s="78" t="str">
        <f>IF(I136="","",VLOOKUP(I136,DATA!$T$3:$U$56,2,FALSE))</f>
        <v>中3</v>
      </c>
      <c r="K136" s="1057" t="s">
        <v>184</v>
      </c>
      <c r="L136" s="391"/>
      <c r="M136" s="576"/>
      <c r="N136" s="159"/>
      <c r="O136" s="159"/>
      <c r="P136" s="159"/>
      <c r="Q136" s="159"/>
      <c r="R136" s="159"/>
      <c r="S136" s="159"/>
      <c r="T136" s="367">
        <v>1.5</v>
      </c>
      <c r="U136" s="142"/>
      <c r="V136" s="142"/>
      <c r="W136" s="142"/>
      <c r="X136" s="142"/>
      <c r="Y136" s="143"/>
    </row>
    <row r="137" spans="2:25" ht="18.75" customHeight="1" thickBot="1" x14ac:dyDescent="0.25">
      <c r="B137" s="380">
        <f>IF(ISBLANK(H137),"",VLOOKUP(H137,DATA!$O$2:$P$7,2))</f>
        <v>1</v>
      </c>
      <c r="C137" s="1055">
        <v>43714</v>
      </c>
      <c r="D137" s="93" t="s">
        <v>327</v>
      </c>
      <c r="E137" s="1056">
        <v>0.76736111111111116</v>
      </c>
      <c r="F137" s="1056">
        <v>0.82986111111111116</v>
      </c>
      <c r="G137" s="76" t="s">
        <v>540</v>
      </c>
      <c r="H137" s="78" t="s">
        <v>33</v>
      </c>
      <c r="I137" s="78" t="s">
        <v>774</v>
      </c>
      <c r="J137" s="78" t="str">
        <f>IF(I137="","",VLOOKUP(I137,DATA!$T$3:$U$56,2,FALSE))</f>
        <v>高2</v>
      </c>
      <c r="K137" s="1057" t="s">
        <v>45</v>
      </c>
      <c r="L137" s="391"/>
      <c r="M137" s="482"/>
      <c r="N137" s="553"/>
      <c r="O137" s="553"/>
      <c r="P137" s="553"/>
      <c r="Q137" s="553"/>
      <c r="R137" s="553"/>
      <c r="S137" s="553"/>
      <c r="T137" s="367">
        <v>1.5</v>
      </c>
      <c r="U137" s="142"/>
      <c r="V137" s="142"/>
      <c r="W137" s="142"/>
      <c r="X137" s="142"/>
      <c r="Y137" s="143"/>
    </row>
    <row r="138" spans="2:25" ht="18.75" customHeight="1" thickBot="1" x14ac:dyDescent="0.25">
      <c r="B138" s="380">
        <f>IF(ISBLANK(H138),"",VLOOKUP(H138,DATA!$O$2:$P$7,2))</f>
        <v>1</v>
      </c>
      <c r="C138" s="1055">
        <v>43714</v>
      </c>
      <c r="D138" s="93" t="s">
        <v>327</v>
      </c>
      <c r="E138" s="1056">
        <v>0.83333333333333337</v>
      </c>
      <c r="F138" s="1056">
        <v>0.89583333333333337</v>
      </c>
      <c r="G138" s="76" t="s">
        <v>856</v>
      </c>
      <c r="H138" s="78" t="s">
        <v>33</v>
      </c>
      <c r="I138" s="78" t="s">
        <v>816</v>
      </c>
      <c r="J138" s="78" t="str">
        <f>IF(I138="","",VLOOKUP(I138,DATA!$T$3:$U$56,2,FALSE))</f>
        <v>中3</v>
      </c>
      <c r="K138" s="1057" t="s">
        <v>52</v>
      </c>
      <c r="L138" s="391"/>
      <c r="M138" s="482"/>
      <c r="N138" s="553"/>
      <c r="O138" s="553"/>
      <c r="P138" s="553"/>
      <c r="Q138" s="553"/>
      <c r="R138" s="553"/>
      <c r="S138" s="553"/>
      <c r="T138" s="367">
        <v>1.5</v>
      </c>
      <c r="U138" s="142"/>
      <c r="V138" s="142"/>
      <c r="W138" s="142"/>
      <c r="X138" s="142"/>
      <c r="Y138" s="143"/>
    </row>
    <row r="139" spans="2:25" ht="18.75" customHeight="1" thickBot="1" x14ac:dyDescent="0.25">
      <c r="B139" s="380">
        <f>IF(ISBLANK(H139),"",VLOOKUP(H139,DATA!$O$2:$P$7,2))</f>
        <v>1</v>
      </c>
      <c r="C139" s="1055">
        <v>43714</v>
      </c>
      <c r="D139" s="93" t="s">
        <v>327</v>
      </c>
      <c r="E139" s="1056">
        <v>0.70138888888888884</v>
      </c>
      <c r="F139" s="1056">
        <v>0.76388888888888884</v>
      </c>
      <c r="G139" s="76" t="s">
        <v>707</v>
      </c>
      <c r="H139" s="78" t="s">
        <v>33</v>
      </c>
      <c r="I139" s="78" t="s">
        <v>838</v>
      </c>
      <c r="J139" s="78" t="str">
        <f>IF(I139="","",VLOOKUP(I139,DATA!$T$3:$U$56,2,FALSE))</f>
        <v>中3</v>
      </c>
      <c r="K139" s="1057" t="s">
        <v>115</v>
      </c>
      <c r="L139" s="391"/>
      <c r="M139" s="482"/>
      <c r="N139" s="553"/>
      <c r="O139" s="553"/>
      <c r="P139" s="553"/>
      <c r="Q139" s="553"/>
      <c r="R139" s="553"/>
      <c r="S139" s="553"/>
      <c r="T139" s="367">
        <v>1.5</v>
      </c>
      <c r="U139" s="142"/>
      <c r="V139" s="142"/>
      <c r="W139" s="142"/>
      <c r="X139" s="142"/>
      <c r="Y139" s="143"/>
    </row>
    <row r="140" spans="2:25" ht="18.75" customHeight="1" thickBot="1" x14ac:dyDescent="0.25">
      <c r="B140" s="380">
        <f>IF(ISBLANK(H140),"",VLOOKUP(H140,DATA!$O$2:$P$7,2))</f>
        <v>1</v>
      </c>
      <c r="C140" s="1055">
        <v>43714</v>
      </c>
      <c r="D140" s="93" t="s">
        <v>327</v>
      </c>
      <c r="E140" s="1056">
        <v>0.83333333333333337</v>
      </c>
      <c r="F140" s="1056">
        <v>0.89583333333333337</v>
      </c>
      <c r="G140" s="76" t="s">
        <v>707</v>
      </c>
      <c r="H140" s="78" t="s">
        <v>33</v>
      </c>
      <c r="I140" s="78" t="s">
        <v>813</v>
      </c>
      <c r="J140" s="78" t="str">
        <f>IF(I140="","",VLOOKUP(I140,DATA!$T$3:$U$56,2,FALSE))</f>
        <v>中3</v>
      </c>
      <c r="K140" s="1057" t="s">
        <v>115</v>
      </c>
      <c r="L140" s="391"/>
      <c r="M140" s="145"/>
      <c r="N140" s="368"/>
      <c r="O140" s="368"/>
      <c r="P140" s="368"/>
      <c r="Q140" s="368"/>
      <c r="R140" s="368"/>
      <c r="S140" s="368"/>
      <c r="T140" s="367">
        <v>1.5</v>
      </c>
      <c r="U140" s="142"/>
      <c r="V140" s="142"/>
      <c r="W140" s="142"/>
      <c r="X140" s="142"/>
      <c r="Y140" s="143"/>
    </row>
    <row r="141" spans="2:25" ht="18.75" customHeight="1" thickBot="1" x14ac:dyDescent="0.25">
      <c r="B141" s="493">
        <f>IF(ISBLANK(H141),"",VLOOKUP(H141,DATA!$O$2:$P$7,2))</f>
        <v>1</v>
      </c>
      <c r="C141" s="1055">
        <v>43714</v>
      </c>
      <c r="D141" s="93" t="s">
        <v>327</v>
      </c>
      <c r="E141" s="1056">
        <v>0.76736111111111116</v>
      </c>
      <c r="F141" s="1056">
        <v>0.82986111111111116</v>
      </c>
      <c r="G141" s="92" t="s">
        <v>707</v>
      </c>
      <c r="H141" s="78" t="s">
        <v>33</v>
      </c>
      <c r="I141" s="93" t="s">
        <v>801</v>
      </c>
      <c r="J141" s="78" t="str">
        <f>IF(I141="","",VLOOKUP(I141,DATA!$T$3:$U$56,2,FALSE))</f>
        <v>高1</v>
      </c>
      <c r="K141" s="1059" t="s">
        <v>47</v>
      </c>
      <c r="L141" s="391"/>
      <c r="M141" s="396"/>
      <c r="N141" s="392"/>
      <c r="O141" s="392"/>
      <c r="P141" s="392"/>
      <c r="Q141" s="392"/>
      <c r="R141" s="392"/>
      <c r="S141" s="392"/>
      <c r="T141" s="393">
        <v>1.5</v>
      </c>
      <c r="U141" s="142"/>
      <c r="V141" s="142"/>
      <c r="W141" s="142"/>
      <c r="X141" s="142"/>
      <c r="Y141" s="143"/>
    </row>
    <row r="142" spans="2:25" ht="18.75" customHeight="1" thickBot="1" x14ac:dyDescent="0.25">
      <c r="B142" s="380">
        <f>IF(ISBLANK(H142),"",VLOOKUP(H142,DATA!$O$2:$P$7,2))</f>
        <v>1</v>
      </c>
      <c r="C142" s="1055">
        <v>43714</v>
      </c>
      <c r="D142" s="93" t="s">
        <v>99</v>
      </c>
      <c r="E142" s="1056">
        <v>0.76736111111111116</v>
      </c>
      <c r="F142" s="1056">
        <v>0.82986111111111116</v>
      </c>
      <c r="G142" s="76" t="s">
        <v>915</v>
      </c>
      <c r="H142" s="78" t="s">
        <v>33</v>
      </c>
      <c r="I142" s="78" t="s">
        <v>788</v>
      </c>
      <c r="J142" s="78" t="str">
        <f>IF(I142="","",VLOOKUP(I142,DATA!$T$3:$U$56,2,FALSE))</f>
        <v>中3</v>
      </c>
      <c r="K142" s="1057" t="s">
        <v>43</v>
      </c>
      <c r="L142" s="391"/>
      <c r="M142" s="396"/>
      <c r="N142" s="142"/>
      <c r="O142" s="142"/>
      <c r="P142" s="142"/>
      <c r="Q142" s="142"/>
      <c r="R142" s="142"/>
      <c r="S142" s="142"/>
      <c r="T142" s="367">
        <v>1.5</v>
      </c>
      <c r="U142" s="142"/>
      <c r="V142" s="142"/>
      <c r="W142" s="142"/>
      <c r="X142" s="142"/>
      <c r="Y142" s="143"/>
    </row>
    <row r="143" spans="2:25" ht="18.75" customHeight="1" thickBot="1" x14ac:dyDescent="0.25">
      <c r="B143" s="380">
        <f>IF(ISBLANK(H143),"",VLOOKUP(H143,DATA!$O$2:$P$7,2))</f>
        <v>1</v>
      </c>
      <c r="C143" s="1055">
        <v>43714</v>
      </c>
      <c r="D143" s="93" t="s">
        <v>99</v>
      </c>
      <c r="E143" s="1056">
        <v>0.83333333333333337</v>
      </c>
      <c r="F143" s="1056">
        <v>0.89583333333333337</v>
      </c>
      <c r="G143" s="92" t="s">
        <v>916</v>
      </c>
      <c r="H143" s="93" t="s">
        <v>33</v>
      </c>
      <c r="I143" s="93" t="s">
        <v>830</v>
      </c>
      <c r="J143" s="93" t="str">
        <f>IF(I143="","",VLOOKUP(I143,DATA!$T$3:$U$56,2,FALSE))</f>
        <v>中2</v>
      </c>
      <c r="K143" s="92" t="s">
        <v>45</v>
      </c>
      <c r="L143" s="391"/>
      <c r="M143" s="482"/>
      <c r="N143" s="482"/>
      <c r="O143" s="482"/>
      <c r="P143" s="482"/>
      <c r="Q143" s="482"/>
      <c r="R143" s="482"/>
      <c r="S143" s="482"/>
      <c r="T143" s="393">
        <v>1.5</v>
      </c>
      <c r="U143" s="142"/>
      <c r="V143" s="142"/>
      <c r="W143" s="142"/>
      <c r="X143" s="142"/>
      <c r="Y143" s="143"/>
    </row>
    <row r="144" spans="2:25" ht="18.75" customHeight="1" thickBot="1" x14ac:dyDescent="0.25">
      <c r="B144" s="380">
        <f>IF(ISBLANK(H144),"",VLOOKUP(H144,DATA!$O$2:$P$7,2))</f>
        <v>1</v>
      </c>
      <c r="C144" s="1055">
        <v>43714</v>
      </c>
      <c r="D144" s="461" t="s">
        <v>327</v>
      </c>
      <c r="E144" s="1058">
        <v>0.70833333333333337</v>
      </c>
      <c r="F144" s="1058">
        <v>0.75</v>
      </c>
      <c r="G144" s="1067" t="s">
        <v>349</v>
      </c>
      <c r="H144" s="1068" t="s">
        <v>33</v>
      </c>
      <c r="I144" s="1068" t="s">
        <v>577</v>
      </c>
      <c r="J144" s="1068" t="str">
        <f>IF(I144="","",VLOOKUP(I144,DATA!$T$3:$U$56,2,FALSE))</f>
        <v>小2</v>
      </c>
      <c r="K144" s="1101" t="s">
        <v>76</v>
      </c>
      <c r="L144" s="801"/>
      <c r="M144" s="396"/>
      <c r="N144" s="142"/>
      <c r="O144" s="142"/>
      <c r="P144" s="142"/>
      <c r="Q144" s="142"/>
      <c r="R144" s="142"/>
      <c r="S144" s="142"/>
      <c r="T144" s="802">
        <v>1</v>
      </c>
      <c r="U144" s="396" t="s">
        <v>185</v>
      </c>
      <c r="V144" s="142"/>
      <c r="W144" s="142"/>
      <c r="X144" s="142"/>
      <c r="Y144" s="143"/>
    </row>
    <row r="145" spans="2:25" ht="18.75" customHeight="1" thickBot="1" x14ac:dyDescent="0.25">
      <c r="B145" s="380">
        <f>IF(ISBLANK(H145),"",VLOOKUP(H145,DATA!$O$2:$P$7,2))</f>
        <v>1</v>
      </c>
      <c r="C145" s="1055">
        <v>43715</v>
      </c>
      <c r="D145" s="78" t="s">
        <v>100</v>
      </c>
      <c r="E145" s="1102">
        <v>0.67361111111111116</v>
      </c>
      <c r="F145" s="1102">
        <v>0.73611111111111116</v>
      </c>
      <c r="G145" s="76" t="s">
        <v>407</v>
      </c>
      <c r="H145" s="78" t="s">
        <v>33</v>
      </c>
      <c r="I145" s="78" t="s">
        <v>722</v>
      </c>
      <c r="J145" s="78" t="str">
        <f>IF(I145="","",VLOOKUP(I145,DATA!$T$3:$U$56,2,FALSE))</f>
        <v>高1</v>
      </c>
      <c r="K145" s="1057" t="s">
        <v>43</v>
      </c>
      <c r="L145" s="797"/>
      <c r="M145" s="798"/>
      <c r="N145" s="799"/>
      <c r="O145" s="799"/>
      <c r="P145" s="799"/>
      <c r="Q145" s="799"/>
      <c r="R145" s="799"/>
      <c r="S145" s="799"/>
      <c r="T145" s="800">
        <v>1.5</v>
      </c>
      <c r="U145" s="142"/>
      <c r="V145" s="142"/>
      <c r="W145" s="142"/>
      <c r="X145" s="142"/>
      <c r="Y145" s="143"/>
    </row>
    <row r="146" spans="2:25" ht="18.75" customHeight="1" thickBot="1" x14ac:dyDescent="0.25">
      <c r="B146" s="380">
        <f>IF(ISBLANK(H146),"",VLOOKUP(H146,DATA!$O$2:$P$7,2))</f>
        <v>1</v>
      </c>
      <c r="C146" s="1055">
        <v>43715</v>
      </c>
      <c r="D146" s="78" t="s">
        <v>100</v>
      </c>
      <c r="E146" s="1056">
        <v>0.60763888888888895</v>
      </c>
      <c r="F146" s="1056">
        <v>0.67013888888888884</v>
      </c>
      <c r="G146" s="76" t="s">
        <v>46</v>
      </c>
      <c r="H146" s="78" t="s">
        <v>33</v>
      </c>
      <c r="I146" s="78" t="s">
        <v>567</v>
      </c>
      <c r="J146" s="78" t="str">
        <f>IF(I146="","",VLOOKUP(I146,DATA!$T$3:$U$56,2,FALSE))</f>
        <v>高卒</v>
      </c>
      <c r="K146" s="1057" t="s">
        <v>194</v>
      </c>
      <c r="L146" s="391"/>
      <c r="M146" s="384"/>
      <c r="N146" s="384"/>
      <c r="O146" s="384"/>
      <c r="P146" s="384"/>
      <c r="Q146" s="384"/>
      <c r="R146" s="384"/>
      <c r="S146" s="384"/>
      <c r="T146" s="393">
        <v>1.5</v>
      </c>
      <c r="U146" s="142"/>
      <c r="V146" s="142"/>
      <c r="W146" s="142"/>
      <c r="X146" s="142"/>
      <c r="Y146" s="143"/>
    </row>
    <row r="147" spans="2:25" ht="18.75" customHeight="1" thickBot="1" x14ac:dyDescent="0.25">
      <c r="B147" s="380">
        <f>IF(ISBLANK(H147),"",VLOOKUP(H147,DATA!$O$2:$P$7,2))</f>
        <v>1</v>
      </c>
      <c r="C147" s="1055">
        <v>43715</v>
      </c>
      <c r="D147" s="78" t="s">
        <v>100</v>
      </c>
      <c r="E147" s="1056">
        <v>0.67361111111111116</v>
      </c>
      <c r="F147" s="1056">
        <v>0.73611111111111116</v>
      </c>
      <c r="G147" s="76" t="s">
        <v>46</v>
      </c>
      <c r="H147" s="78" t="s">
        <v>33</v>
      </c>
      <c r="I147" s="78" t="s">
        <v>788</v>
      </c>
      <c r="J147" s="78" t="str">
        <f>IF(I147="","",VLOOKUP(I147,DATA!$T$3:$U$56,2,FALSE))</f>
        <v>中3</v>
      </c>
      <c r="K147" s="1057" t="s">
        <v>45</v>
      </c>
      <c r="L147" s="391"/>
      <c r="M147" s="384"/>
      <c r="N147" s="384"/>
      <c r="O147" s="384"/>
      <c r="P147" s="384"/>
      <c r="Q147" s="384"/>
      <c r="R147" s="384"/>
      <c r="S147" s="384"/>
      <c r="T147" s="393">
        <v>1.5</v>
      </c>
      <c r="U147" s="142"/>
      <c r="V147" s="142"/>
      <c r="W147" s="142"/>
      <c r="X147" s="142"/>
      <c r="Y147" s="143"/>
    </row>
    <row r="148" spans="2:25" ht="18.75" customHeight="1" thickBot="1" x14ac:dyDescent="0.25">
      <c r="B148" s="380">
        <f>IF(ISBLANK(H148),"",VLOOKUP(H148,DATA!$O$2:$P$7,2))</f>
        <v>1</v>
      </c>
      <c r="C148" s="1055">
        <v>43715</v>
      </c>
      <c r="D148" s="78" t="s">
        <v>100</v>
      </c>
      <c r="E148" s="1056">
        <v>0.73958333333333337</v>
      </c>
      <c r="F148" s="1056">
        <v>0.80208333333333337</v>
      </c>
      <c r="G148" s="76" t="s">
        <v>46</v>
      </c>
      <c r="H148" s="78" t="s">
        <v>33</v>
      </c>
      <c r="I148" s="78" t="s">
        <v>805</v>
      </c>
      <c r="J148" s="78" t="str">
        <f>IF(I148="","",VLOOKUP(I148,DATA!$T$3:$U$56,2,FALSE))</f>
        <v>中1</v>
      </c>
      <c r="K148" s="1057" t="s">
        <v>45</v>
      </c>
      <c r="L148" s="391"/>
      <c r="M148" s="384"/>
      <c r="N148" s="384"/>
      <c r="O148" s="384"/>
      <c r="P148" s="384"/>
      <c r="Q148" s="384"/>
      <c r="R148" s="384"/>
      <c r="S148" s="384"/>
      <c r="T148" s="393">
        <v>1.5</v>
      </c>
      <c r="U148" s="142"/>
      <c r="V148" s="142"/>
      <c r="W148" s="142"/>
      <c r="X148" s="142"/>
      <c r="Y148" s="143"/>
    </row>
    <row r="149" spans="2:25" ht="18.75" customHeight="1" thickBot="1" x14ac:dyDescent="0.25">
      <c r="B149" s="380">
        <f>IF(ISBLANK(H149),"",VLOOKUP(H149,DATA!$O$2:$P$7,2))</f>
        <v>1</v>
      </c>
      <c r="C149" s="1055">
        <v>43715</v>
      </c>
      <c r="D149" s="78" t="s">
        <v>100</v>
      </c>
      <c r="E149" s="1056">
        <v>0.80555555555555547</v>
      </c>
      <c r="F149" s="1056">
        <v>0.86805555555555547</v>
      </c>
      <c r="G149" s="76" t="s">
        <v>46</v>
      </c>
      <c r="H149" s="78" t="s">
        <v>33</v>
      </c>
      <c r="I149" s="78" t="s">
        <v>425</v>
      </c>
      <c r="J149" s="78" t="str">
        <f>IF(I149="","",VLOOKUP(I149,DATA!$T$3:$U$56,2,FALSE))</f>
        <v>高3</v>
      </c>
      <c r="K149" s="1057" t="s">
        <v>47</v>
      </c>
      <c r="L149" s="391"/>
      <c r="M149" s="636"/>
      <c r="N149" s="578"/>
      <c r="O149" s="578"/>
      <c r="P149" s="578"/>
      <c r="Q149" s="578"/>
      <c r="R149" s="578"/>
      <c r="S149" s="578"/>
      <c r="T149" s="367">
        <v>1.5</v>
      </c>
      <c r="U149" s="142"/>
      <c r="V149" s="142"/>
      <c r="W149" s="142"/>
      <c r="X149" s="142"/>
      <c r="Y149" s="143"/>
    </row>
    <row r="150" spans="2:25" ht="18.75" customHeight="1" thickBot="1" x14ac:dyDescent="0.25">
      <c r="B150" s="380">
        <f>IF(ISBLANK(H150),"",VLOOKUP(H150,DATA!$O$2:$P$7,2))</f>
        <v>1</v>
      </c>
      <c r="C150" s="1055">
        <v>43715</v>
      </c>
      <c r="D150" s="78" t="s">
        <v>100</v>
      </c>
      <c r="E150" s="1056">
        <v>0.54166666666666663</v>
      </c>
      <c r="F150" s="1056">
        <v>0.60416666666666663</v>
      </c>
      <c r="G150" s="76" t="s">
        <v>48</v>
      </c>
      <c r="H150" s="78" t="s">
        <v>33</v>
      </c>
      <c r="I150" s="78" t="s">
        <v>813</v>
      </c>
      <c r="J150" s="78" t="str">
        <f>IF(I150="","",VLOOKUP(I150,DATA!$T$3:$U$56,2,FALSE))</f>
        <v>中3</v>
      </c>
      <c r="K150" s="1057" t="s">
        <v>45</v>
      </c>
      <c r="L150" s="391"/>
      <c r="M150" s="145"/>
      <c r="N150" s="368"/>
      <c r="O150" s="368"/>
      <c r="P150" s="368"/>
      <c r="Q150" s="368"/>
      <c r="R150" s="368"/>
      <c r="S150" s="368"/>
      <c r="T150" s="367">
        <v>1.5</v>
      </c>
      <c r="U150" s="142"/>
      <c r="V150" s="142"/>
      <c r="W150" s="142"/>
      <c r="X150" s="142"/>
      <c r="Y150" s="143"/>
    </row>
    <row r="151" spans="2:25" ht="18.75" customHeight="1" thickBot="1" x14ac:dyDescent="0.25">
      <c r="B151" s="380">
        <f>IF(ISBLANK(H151),"",VLOOKUP(H151,DATA!$O$2:$P$7,2))</f>
        <v>0</v>
      </c>
      <c r="C151" s="1055">
        <v>43715</v>
      </c>
      <c r="D151" s="78" t="s">
        <v>100</v>
      </c>
      <c r="E151" s="1056">
        <v>0.60763888888888895</v>
      </c>
      <c r="F151" s="1056">
        <v>0.67013888888888884</v>
      </c>
      <c r="G151" s="76" t="s">
        <v>48</v>
      </c>
      <c r="H151" s="680" t="s">
        <v>21</v>
      </c>
      <c r="I151" s="78" t="s">
        <v>401</v>
      </c>
      <c r="J151" s="78" t="str">
        <f>IF(I151="","",VLOOKUP(I151,DATA!$T$3:$U$56,2,FALSE))</f>
        <v>高1</v>
      </c>
      <c r="K151" s="1057" t="s">
        <v>45</v>
      </c>
      <c r="L151" s="391"/>
      <c r="M151" s="396"/>
      <c r="N151" s="142"/>
      <c r="O151" s="142"/>
      <c r="P151" s="142"/>
      <c r="Q151" s="142"/>
      <c r="R151" s="142"/>
      <c r="S151" s="142"/>
      <c r="T151" s="367">
        <v>1.5</v>
      </c>
      <c r="U151" s="142"/>
      <c r="V151" s="142"/>
      <c r="W151" s="142"/>
      <c r="X151" s="142"/>
      <c r="Y151" s="143"/>
    </row>
    <row r="152" spans="2:25" ht="18.75" customHeight="1" thickBot="1" x14ac:dyDescent="0.25">
      <c r="B152" s="380">
        <f>IF(ISBLANK(H152),"",VLOOKUP(H152,DATA!$O$2:$P$7,2))</f>
        <v>1</v>
      </c>
      <c r="C152" s="1055">
        <v>43715</v>
      </c>
      <c r="D152" s="78" t="s">
        <v>100</v>
      </c>
      <c r="E152" s="1056">
        <v>0.67361111111111116</v>
      </c>
      <c r="F152" s="1056">
        <v>0.73611111111111116</v>
      </c>
      <c r="G152" s="76" t="s">
        <v>48</v>
      </c>
      <c r="H152" s="78" t="s">
        <v>40</v>
      </c>
      <c r="I152" s="78" t="s">
        <v>401</v>
      </c>
      <c r="J152" s="78" t="str">
        <f>IF(I152="","",VLOOKUP(I152,DATA!$T$3:$U$56,2,FALSE))</f>
        <v>高1</v>
      </c>
      <c r="K152" s="1057" t="s">
        <v>45</v>
      </c>
      <c r="L152" s="391"/>
      <c r="M152" s="392"/>
      <c r="N152" s="142"/>
      <c r="O152" s="142"/>
      <c r="P152" s="142"/>
      <c r="Q152" s="142"/>
      <c r="R152" s="142"/>
      <c r="S152" s="142"/>
      <c r="T152" s="367">
        <v>1.5</v>
      </c>
      <c r="U152" s="142"/>
      <c r="V152" s="142"/>
      <c r="W152" s="142"/>
      <c r="X152" s="142"/>
      <c r="Y152" s="143"/>
    </row>
    <row r="153" spans="2:25" ht="18.75" customHeight="1" thickBot="1" x14ac:dyDescent="0.25">
      <c r="B153" s="380">
        <f>IF(ISBLANK(H153),"",VLOOKUP(H153,DATA!$O$2:$P$7,2))</f>
        <v>1</v>
      </c>
      <c r="C153" s="1055">
        <v>43715</v>
      </c>
      <c r="D153" s="78" t="s">
        <v>100</v>
      </c>
      <c r="E153" s="1056">
        <v>0.73958333333333337</v>
      </c>
      <c r="F153" s="1056">
        <v>0.78125</v>
      </c>
      <c r="G153" s="76" t="s">
        <v>769</v>
      </c>
      <c r="H153" s="78" t="s">
        <v>33</v>
      </c>
      <c r="I153" s="78" t="s">
        <v>865</v>
      </c>
      <c r="J153" s="78" t="str">
        <f>IF(I153="","",VLOOKUP(I153,DATA!$T$3:$U$56,2,FALSE))</f>
        <v>小5</v>
      </c>
      <c r="K153" s="1057" t="s">
        <v>41</v>
      </c>
      <c r="L153" s="391"/>
      <c r="M153" s="384"/>
      <c r="N153" s="384"/>
      <c r="O153" s="384"/>
      <c r="P153" s="384"/>
      <c r="Q153" s="384"/>
      <c r="R153" s="384"/>
      <c r="S153" s="384"/>
      <c r="T153" s="393">
        <v>1</v>
      </c>
      <c r="U153" s="142" t="s">
        <v>918</v>
      </c>
      <c r="V153" s="142"/>
      <c r="W153" s="142"/>
      <c r="X153" s="142"/>
      <c r="Y153" s="143"/>
    </row>
    <row r="154" spans="2:25" ht="18.75" customHeight="1" thickBot="1" x14ac:dyDescent="0.25">
      <c r="B154" s="380">
        <f>IF(ISBLANK(H154),"",VLOOKUP(H154,DATA!$O$2:$P$7,2))</f>
        <v>1</v>
      </c>
      <c r="C154" s="1055">
        <v>43715</v>
      </c>
      <c r="D154" s="461" t="s">
        <v>100</v>
      </c>
      <c r="E154" s="1058">
        <v>0.67361111111111116</v>
      </c>
      <c r="F154" s="1058">
        <v>0.73611111111111116</v>
      </c>
      <c r="G154" s="459" t="s">
        <v>769</v>
      </c>
      <c r="H154" s="461" t="s">
        <v>33</v>
      </c>
      <c r="I154" s="461" t="s">
        <v>580</v>
      </c>
      <c r="J154" s="461" t="str">
        <f>IF(I154="","",VLOOKUP(I154,DATA!$T$3:$U$56,2,FALSE))</f>
        <v>中2</v>
      </c>
      <c r="K154" s="1101" t="s">
        <v>207</v>
      </c>
      <c r="L154" s="801"/>
      <c r="M154" s="396"/>
      <c r="N154" s="384"/>
      <c r="O154" s="384"/>
      <c r="P154" s="384"/>
      <c r="Q154" s="384"/>
      <c r="R154" s="384"/>
      <c r="S154" s="384"/>
      <c r="T154" s="393">
        <v>1.5</v>
      </c>
      <c r="U154" s="142"/>
      <c r="V154" s="142"/>
      <c r="W154" s="142"/>
      <c r="X154" s="142"/>
      <c r="Y154" s="143"/>
    </row>
    <row r="155" spans="2:25" ht="18.75" customHeight="1" thickBot="1" x14ac:dyDescent="0.25">
      <c r="B155" s="380">
        <f>IF(ISBLANK(H155),"",VLOOKUP(H155,DATA!$O$2:$P$7,2))</f>
        <v>1</v>
      </c>
      <c r="C155" s="1055">
        <v>43717</v>
      </c>
      <c r="D155" s="93" t="s">
        <v>25</v>
      </c>
      <c r="E155" s="1056">
        <v>0.63541666666666663</v>
      </c>
      <c r="F155" s="1056">
        <v>0.69791666666666663</v>
      </c>
      <c r="G155" s="76" t="s">
        <v>46</v>
      </c>
      <c r="H155" s="78" t="s">
        <v>33</v>
      </c>
      <c r="I155" s="78" t="s">
        <v>567</v>
      </c>
      <c r="J155" s="78" t="str">
        <f>IF(I155="","",VLOOKUP(I155,DATA!$T$3:$U$56,2,FALSE))</f>
        <v>高卒</v>
      </c>
      <c r="K155" s="1057" t="s">
        <v>193</v>
      </c>
      <c r="L155" s="391"/>
      <c r="M155" s="384"/>
      <c r="N155" s="384"/>
      <c r="O155" s="384"/>
      <c r="P155" s="384"/>
      <c r="Q155" s="384"/>
      <c r="R155" s="384"/>
      <c r="S155" s="384"/>
      <c r="T155" s="393">
        <v>1.5</v>
      </c>
      <c r="U155" s="142"/>
      <c r="V155" s="142"/>
      <c r="W155" s="142"/>
      <c r="X155" s="142"/>
      <c r="Y155" s="143"/>
    </row>
    <row r="156" spans="2:25" ht="18.75" customHeight="1" thickBot="1" x14ac:dyDescent="0.25">
      <c r="B156" s="380">
        <f>IF(ISBLANK(H156),"",VLOOKUP(H156,DATA!$O$2:$P$7,2))</f>
        <v>1</v>
      </c>
      <c r="C156" s="1055">
        <v>43717</v>
      </c>
      <c r="D156" s="93" t="s">
        <v>25</v>
      </c>
      <c r="E156" s="1056">
        <v>0.70138888888888884</v>
      </c>
      <c r="F156" s="1056">
        <v>0.76388888888888884</v>
      </c>
      <c r="G156" s="76" t="s">
        <v>46</v>
      </c>
      <c r="H156" s="78" t="s">
        <v>33</v>
      </c>
      <c r="I156" s="78" t="s">
        <v>537</v>
      </c>
      <c r="J156" s="78" t="str">
        <f>IF(I156="","",VLOOKUP(I156,DATA!$T$3:$U$56,2,FALSE))</f>
        <v>中3</v>
      </c>
      <c r="K156" s="1057" t="s">
        <v>45</v>
      </c>
      <c r="L156" s="391"/>
      <c r="M156" s="576"/>
      <c r="N156" s="159"/>
      <c r="O156" s="159"/>
      <c r="P156" s="159"/>
      <c r="Q156" s="159"/>
      <c r="R156" s="159"/>
      <c r="S156" s="159"/>
      <c r="T156" s="367">
        <v>1.5</v>
      </c>
      <c r="U156" s="142"/>
      <c r="V156" s="142"/>
      <c r="W156" s="142"/>
      <c r="X156" s="142"/>
      <c r="Y156" s="143"/>
    </row>
    <row r="157" spans="2:25" ht="18.75" customHeight="1" thickBot="1" x14ac:dyDescent="0.25">
      <c r="B157" s="380">
        <f>IF(ISBLANK(H157),"",VLOOKUP(H157,DATA!$O$2:$P$7,2))</f>
        <v>1</v>
      </c>
      <c r="C157" s="1055">
        <v>43717</v>
      </c>
      <c r="D157" s="93" t="s">
        <v>25</v>
      </c>
      <c r="E157" s="1056">
        <v>0.70138888888888884</v>
      </c>
      <c r="F157" s="1056">
        <v>0.76388888888888884</v>
      </c>
      <c r="G157" s="76" t="s">
        <v>707</v>
      </c>
      <c r="H157" s="78" t="s">
        <v>33</v>
      </c>
      <c r="I157" s="78" t="s">
        <v>838</v>
      </c>
      <c r="J157" s="78" t="str">
        <f>IF(I157="","",VLOOKUP(I157,DATA!$T$3:$U$56,2,FALSE))</f>
        <v>中3</v>
      </c>
      <c r="K157" s="1057" t="s">
        <v>114</v>
      </c>
      <c r="L157" s="391"/>
      <c r="M157" s="482"/>
      <c r="N157" s="482"/>
      <c r="O157" s="482"/>
      <c r="P157" s="482"/>
      <c r="Q157" s="482"/>
      <c r="R157" s="482"/>
      <c r="S157" s="482"/>
      <c r="T157" s="393">
        <v>1.5</v>
      </c>
      <c r="U157" s="142"/>
      <c r="V157" s="142"/>
      <c r="W157" s="142"/>
      <c r="X157" s="142"/>
      <c r="Y157" s="143"/>
    </row>
    <row r="158" spans="2:25" ht="18.75" customHeight="1" thickBot="1" x14ac:dyDescent="0.25">
      <c r="B158" s="380">
        <f>IF(ISBLANK(H158),"",VLOOKUP(H158,DATA!$O$2:$P$7,2))</f>
        <v>1</v>
      </c>
      <c r="C158" s="1055">
        <v>43717</v>
      </c>
      <c r="D158" s="78" t="s">
        <v>25</v>
      </c>
      <c r="E158" s="1056">
        <v>0.76736111111111116</v>
      </c>
      <c r="F158" s="1056">
        <v>0.82986111111111116</v>
      </c>
      <c r="G158" s="76" t="s">
        <v>707</v>
      </c>
      <c r="H158" s="78" t="s">
        <v>33</v>
      </c>
      <c r="I158" s="78" t="s">
        <v>813</v>
      </c>
      <c r="J158" s="78" t="str">
        <f>IF(I158="","",VLOOKUP(I158,DATA!$T$3:$U$56,2,FALSE))</f>
        <v>中3</v>
      </c>
      <c r="K158" s="1057" t="s">
        <v>114</v>
      </c>
      <c r="L158" s="391"/>
      <c r="M158" s="145"/>
      <c r="N158" s="368"/>
      <c r="O158" s="368"/>
      <c r="P158" s="368"/>
      <c r="Q158" s="368"/>
      <c r="R158" s="368"/>
      <c r="S158" s="368"/>
      <c r="T158" s="367">
        <v>1.5</v>
      </c>
      <c r="U158" s="142"/>
      <c r="V158" s="142"/>
      <c r="W158" s="142"/>
      <c r="X158" s="142"/>
      <c r="Y158" s="143"/>
    </row>
    <row r="159" spans="2:25" ht="18.75" customHeight="1" thickBot="1" x14ac:dyDescent="0.25">
      <c r="B159" s="380">
        <f>IF(ISBLANK(H159),"",VLOOKUP(H159,DATA!$O$2:$P$7,2))</f>
        <v>1</v>
      </c>
      <c r="C159" s="1055">
        <v>43717</v>
      </c>
      <c r="D159" s="78" t="s">
        <v>25</v>
      </c>
      <c r="E159" s="1056">
        <v>0.83333333333333337</v>
      </c>
      <c r="F159" s="1056">
        <v>0.89583333333333337</v>
      </c>
      <c r="G159" s="76" t="s">
        <v>707</v>
      </c>
      <c r="H159" s="78" t="s">
        <v>33</v>
      </c>
      <c r="I159" s="78" t="s">
        <v>699</v>
      </c>
      <c r="J159" s="78" t="str">
        <f>IF(I159="","",VLOOKUP(I159,DATA!$T$3:$U$56,2,FALSE))</f>
        <v>高2</v>
      </c>
      <c r="K159" s="1057" t="s">
        <v>47</v>
      </c>
      <c r="L159" s="391"/>
      <c r="M159" s="392"/>
      <c r="N159" s="392"/>
      <c r="O159" s="392"/>
      <c r="P159" s="392"/>
      <c r="Q159" s="392"/>
      <c r="R159" s="392"/>
      <c r="S159" s="392"/>
      <c r="T159" s="393">
        <v>1.5</v>
      </c>
      <c r="U159" s="142"/>
      <c r="V159" s="142"/>
      <c r="W159" s="142"/>
      <c r="X159" s="142"/>
      <c r="Y159" s="143"/>
    </row>
    <row r="160" spans="2:25" ht="18.75" customHeight="1" thickBot="1" x14ac:dyDescent="0.25">
      <c r="B160" s="380">
        <f>IF(ISBLANK(H160),"",VLOOKUP(H160,DATA!$O$2:$P$7,2))</f>
        <v>1</v>
      </c>
      <c r="C160" s="1055">
        <v>43717</v>
      </c>
      <c r="D160" s="78" t="s">
        <v>25</v>
      </c>
      <c r="E160" s="1056">
        <v>0.76736111111111116</v>
      </c>
      <c r="F160" s="1056">
        <v>0.82986111111111116</v>
      </c>
      <c r="G160" s="76" t="s">
        <v>48</v>
      </c>
      <c r="H160" s="78" t="s">
        <v>40</v>
      </c>
      <c r="I160" s="78" t="s">
        <v>401</v>
      </c>
      <c r="J160" s="78" t="str">
        <f>IF(I160="","",VLOOKUP(I160,DATA!$T$3:$U$56,2,FALSE))</f>
        <v>高1</v>
      </c>
      <c r="K160" s="1059" t="s">
        <v>47</v>
      </c>
      <c r="L160" s="391"/>
      <c r="M160" s="576"/>
      <c r="N160" s="576"/>
      <c r="O160" s="576"/>
      <c r="P160" s="576"/>
      <c r="Q160" s="576"/>
      <c r="R160" s="576"/>
      <c r="S160" s="576"/>
      <c r="T160" s="393">
        <v>1.5</v>
      </c>
      <c r="U160" s="142"/>
      <c r="V160" s="142"/>
      <c r="W160" s="142"/>
      <c r="X160" s="142"/>
      <c r="Y160" s="143"/>
    </row>
    <row r="161" spans="2:25" ht="18.75" customHeight="1" thickBot="1" x14ac:dyDescent="0.25">
      <c r="B161" s="380">
        <f>IF(ISBLANK(H161),"",VLOOKUP(H161,DATA!$O$2:$P$7,2))</f>
        <v>1</v>
      </c>
      <c r="C161" s="1055">
        <v>43717</v>
      </c>
      <c r="D161" s="78" t="s">
        <v>25</v>
      </c>
      <c r="E161" s="1056">
        <v>0.83333333333333337</v>
      </c>
      <c r="F161" s="1056">
        <v>0.89583333333333337</v>
      </c>
      <c r="G161" s="76" t="s">
        <v>407</v>
      </c>
      <c r="H161" s="78" t="s">
        <v>33</v>
      </c>
      <c r="I161" s="78" t="s">
        <v>823</v>
      </c>
      <c r="J161" s="78" t="str">
        <f>IF(I161="","",VLOOKUP(I161,DATA!$T$3:$U$56,2,FALSE))</f>
        <v>中2</v>
      </c>
      <c r="K161" s="1057" t="s">
        <v>193</v>
      </c>
      <c r="L161" s="391"/>
      <c r="M161" s="576"/>
      <c r="N161" s="576"/>
      <c r="O161" s="576"/>
      <c r="P161" s="576"/>
      <c r="Q161" s="576"/>
      <c r="R161" s="576"/>
      <c r="S161" s="576"/>
      <c r="T161" s="393">
        <v>1.5</v>
      </c>
      <c r="U161" s="142"/>
      <c r="V161" s="142"/>
      <c r="W161" s="142"/>
      <c r="X161" s="142"/>
      <c r="Y161" s="143"/>
    </row>
    <row r="162" spans="2:25" ht="18.75" customHeight="1" thickBot="1" x14ac:dyDescent="0.25">
      <c r="B162" s="380">
        <f>IF(ISBLANK(H162),"",VLOOKUP(H162,DATA!$O$2:$P$7,2))</f>
        <v>1</v>
      </c>
      <c r="C162" s="1055">
        <v>43717</v>
      </c>
      <c r="D162" s="93" t="s">
        <v>25</v>
      </c>
      <c r="E162" s="1056">
        <v>0.76736111111111116</v>
      </c>
      <c r="F162" s="1056">
        <v>0.82986111111111116</v>
      </c>
      <c r="G162" s="76" t="s">
        <v>911</v>
      </c>
      <c r="H162" s="78" t="s">
        <v>33</v>
      </c>
      <c r="I162" s="78" t="s">
        <v>823</v>
      </c>
      <c r="J162" s="78" t="str">
        <f>IF(I162="","",VLOOKUP(I162,DATA!$T$3:$U$56,2,FALSE))</f>
        <v>中2</v>
      </c>
      <c r="K162" s="1057" t="s">
        <v>47</v>
      </c>
      <c r="L162" s="391"/>
      <c r="M162" s="482"/>
      <c r="N162" s="482"/>
      <c r="O162" s="482"/>
      <c r="P162" s="482"/>
      <c r="Q162" s="482"/>
      <c r="R162" s="482"/>
      <c r="S162" s="482"/>
      <c r="T162" s="393">
        <v>1.5</v>
      </c>
      <c r="U162" s="142"/>
      <c r="V162" s="142"/>
      <c r="W162" s="142"/>
      <c r="X162" s="142"/>
      <c r="Y162" s="143"/>
    </row>
    <row r="163" spans="2:25" ht="18.75" customHeight="1" thickBot="1" x14ac:dyDescent="0.25">
      <c r="B163" s="380">
        <f>IF(ISBLANK(H163),"",VLOOKUP(H163,DATA!$O$2:$P$7,2))</f>
        <v>1</v>
      </c>
      <c r="C163" s="1055">
        <v>43717</v>
      </c>
      <c r="D163" s="461" t="s">
        <v>25</v>
      </c>
      <c r="E163" s="1058">
        <v>0.83333333333333337</v>
      </c>
      <c r="F163" s="1058">
        <v>0.89583333333333337</v>
      </c>
      <c r="G163" s="459" t="s">
        <v>911</v>
      </c>
      <c r="H163" s="461" t="s">
        <v>33</v>
      </c>
      <c r="I163" s="461" t="s">
        <v>675</v>
      </c>
      <c r="J163" s="461" t="str">
        <f>IF(I163="","",VLOOKUP(I163,DATA!$T$3:$U$56,2,FALSE))</f>
        <v>中1</v>
      </c>
      <c r="K163" s="459" t="s">
        <v>83</v>
      </c>
      <c r="L163" s="391"/>
      <c r="M163" s="392"/>
      <c r="N163" s="392"/>
      <c r="O163" s="392"/>
      <c r="P163" s="392"/>
      <c r="Q163" s="392"/>
      <c r="R163" s="392"/>
      <c r="S163" s="392"/>
      <c r="T163" s="393">
        <v>1.5</v>
      </c>
      <c r="U163" s="142"/>
      <c r="V163" s="142"/>
      <c r="W163" s="142"/>
      <c r="X163" s="142"/>
      <c r="Y163" s="143"/>
    </row>
    <row r="164" spans="2:25" ht="18.75" customHeight="1" thickBot="1" x14ac:dyDescent="0.25">
      <c r="B164" s="380">
        <f>IF(ISBLANK(H164),"",VLOOKUP(H164,DATA!$O$2:$P$7,2))</f>
        <v>1</v>
      </c>
      <c r="C164" s="1055">
        <v>43718</v>
      </c>
      <c r="D164" s="93" t="s">
        <v>26</v>
      </c>
      <c r="E164" s="1056">
        <v>0.70138888888888884</v>
      </c>
      <c r="F164" s="1056">
        <v>0.76388888888888884</v>
      </c>
      <c r="G164" s="76" t="s">
        <v>707</v>
      </c>
      <c r="H164" s="78" t="s">
        <v>33</v>
      </c>
      <c r="I164" s="78" t="s">
        <v>788</v>
      </c>
      <c r="J164" s="78" t="str">
        <f>IF(I164="","",VLOOKUP(I164,DATA!$T$3:$U$56,2,FALSE))</f>
        <v>中3</v>
      </c>
      <c r="K164" s="1057" t="s">
        <v>207</v>
      </c>
      <c r="L164" s="391"/>
      <c r="M164" s="396"/>
      <c r="N164" s="142"/>
      <c r="O164" s="142"/>
      <c r="P164" s="142"/>
      <c r="Q164" s="142"/>
      <c r="R164" s="142"/>
      <c r="S164" s="142"/>
      <c r="T164" s="367">
        <v>1.5</v>
      </c>
      <c r="U164" s="142"/>
      <c r="V164" s="142"/>
      <c r="W164" s="142"/>
      <c r="X164" s="142"/>
      <c r="Y164" s="143"/>
    </row>
    <row r="165" spans="2:25" ht="18.75" customHeight="1" thickBot="1" x14ac:dyDescent="0.25">
      <c r="B165" s="380">
        <f>IF(ISBLANK(H165),"",VLOOKUP(H165,DATA!$O$2:$P$7,2))</f>
        <v>1</v>
      </c>
      <c r="C165" s="1055">
        <v>43718</v>
      </c>
      <c r="D165" s="78" t="s">
        <v>26</v>
      </c>
      <c r="E165" s="1056">
        <v>0.76736111111111116</v>
      </c>
      <c r="F165" s="1056">
        <v>0.82986111111111116</v>
      </c>
      <c r="G165" s="76" t="s">
        <v>707</v>
      </c>
      <c r="H165" s="78" t="s">
        <v>33</v>
      </c>
      <c r="I165" s="78" t="s">
        <v>805</v>
      </c>
      <c r="J165" s="78" t="str">
        <f>IF(I165="","",VLOOKUP(I165,DATA!$T$3:$U$56,2,FALSE))</f>
        <v>中1</v>
      </c>
      <c r="K165" s="1057" t="s">
        <v>47</v>
      </c>
      <c r="L165" s="391"/>
      <c r="M165" s="140"/>
      <c r="N165" s="368"/>
      <c r="O165" s="368"/>
      <c r="P165" s="368"/>
      <c r="Q165" s="368"/>
      <c r="R165" s="368"/>
      <c r="S165" s="368"/>
      <c r="T165" s="367">
        <v>1.5</v>
      </c>
      <c r="U165" s="142"/>
      <c r="V165" s="142"/>
      <c r="W165" s="142"/>
      <c r="X165" s="142"/>
      <c r="Y165" s="143"/>
    </row>
    <row r="166" spans="2:25" ht="18.75" customHeight="1" thickBot="1" x14ac:dyDescent="0.25">
      <c r="B166" s="380">
        <f>IF(ISBLANK(H166),"",VLOOKUP(H166,DATA!$O$2:$P$7,2))</f>
        <v>1</v>
      </c>
      <c r="C166" s="1055">
        <v>43718</v>
      </c>
      <c r="D166" s="78" t="s">
        <v>26</v>
      </c>
      <c r="E166" s="1056">
        <v>0.83333333333333337</v>
      </c>
      <c r="F166" s="1056">
        <v>0.89583333333333337</v>
      </c>
      <c r="G166" s="76" t="s">
        <v>707</v>
      </c>
      <c r="H166" s="78" t="s">
        <v>40</v>
      </c>
      <c r="I166" s="78" t="s">
        <v>430</v>
      </c>
      <c r="J166" s="78" t="str">
        <f>IF(I166="","",VLOOKUP(I166,DATA!$T$3:$U$56,2,FALSE))</f>
        <v>高1</v>
      </c>
      <c r="K166" s="1057" t="s">
        <v>207</v>
      </c>
      <c r="L166" s="391"/>
      <c r="M166" s="140"/>
      <c r="N166" s="368"/>
      <c r="O166" s="368"/>
      <c r="P166" s="368"/>
      <c r="Q166" s="368"/>
      <c r="R166" s="368"/>
      <c r="S166" s="368"/>
      <c r="T166" s="367">
        <v>1.5</v>
      </c>
      <c r="U166" s="142"/>
      <c r="V166" s="142"/>
      <c r="W166" s="142"/>
      <c r="X166" s="142"/>
      <c r="Y166" s="143"/>
    </row>
    <row r="167" spans="2:25" ht="18.75" customHeight="1" thickBot="1" x14ac:dyDescent="0.25">
      <c r="B167" s="380">
        <f>IF(ISBLANK(H167),"",VLOOKUP(H167,DATA!$O$2:$P$7,2))</f>
        <v>1</v>
      </c>
      <c r="C167" s="1055">
        <v>43718</v>
      </c>
      <c r="D167" s="78" t="s">
        <v>26</v>
      </c>
      <c r="E167" s="1056">
        <v>0.70138888888888884</v>
      </c>
      <c r="F167" s="1056">
        <v>0.76388888888888884</v>
      </c>
      <c r="G167" s="76" t="s">
        <v>46</v>
      </c>
      <c r="H167" s="78" t="s">
        <v>33</v>
      </c>
      <c r="I167" s="93" t="s">
        <v>297</v>
      </c>
      <c r="J167" s="78" t="str">
        <f>IF(I167="","",VLOOKUP(I167,DATA!$T$3:$U$56,2,FALSE))</f>
        <v>高3</v>
      </c>
      <c r="K167" s="1057" t="s">
        <v>207</v>
      </c>
      <c r="L167" s="391"/>
      <c r="M167" s="392"/>
      <c r="N167" s="392"/>
      <c r="O167" s="392"/>
      <c r="P167" s="392"/>
      <c r="Q167" s="392"/>
      <c r="R167" s="392"/>
      <c r="S167" s="392"/>
      <c r="T167" s="367">
        <v>1.5</v>
      </c>
      <c r="U167" s="142"/>
      <c r="V167" s="142"/>
      <c r="W167" s="142"/>
      <c r="X167" s="142"/>
      <c r="Y167" s="143"/>
    </row>
    <row r="168" spans="2:25" ht="18.75" customHeight="1" thickBot="1" x14ac:dyDescent="0.25">
      <c r="B168" s="380">
        <f>IF(ISBLANK(H168),"",VLOOKUP(H168,DATA!$O$2:$P$7,2))</f>
        <v>1</v>
      </c>
      <c r="C168" s="1055">
        <v>43718</v>
      </c>
      <c r="D168" s="78" t="s">
        <v>26</v>
      </c>
      <c r="E168" s="1056">
        <v>0.76736111111111116</v>
      </c>
      <c r="F168" s="1056">
        <v>0.82986111111111116</v>
      </c>
      <c r="G168" s="76" t="s">
        <v>46</v>
      </c>
      <c r="H168" s="78" t="s">
        <v>33</v>
      </c>
      <c r="I168" s="78" t="s">
        <v>772</v>
      </c>
      <c r="J168" s="78" t="e">
        <f>IF(I168="","",VLOOKUP(I168,DATA!$T$3:$U$56,2,FALSE))</f>
        <v>#N/A</v>
      </c>
      <c r="K168" s="1059" t="s">
        <v>45</v>
      </c>
      <c r="L168" s="391"/>
      <c r="M168" s="140"/>
      <c r="N168" s="368"/>
      <c r="O168" s="368"/>
      <c r="P168" s="368"/>
      <c r="Q168" s="368"/>
      <c r="R168" s="368"/>
      <c r="S168" s="368"/>
      <c r="T168" s="367">
        <v>1.5</v>
      </c>
      <c r="U168" s="142"/>
      <c r="V168" s="142"/>
      <c r="W168" s="142"/>
      <c r="X168" s="142"/>
      <c r="Y168" s="143"/>
    </row>
    <row r="169" spans="2:25" ht="18.75" customHeight="1" thickBot="1" x14ac:dyDescent="0.25">
      <c r="B169" s="380">
        <f>IF(ISBLANK(H169),"",VLOOKUP(H169,DATA!$O$2:$P$7,2))</f>
        <v>1</v>
      </c>
      <c r="C169" s="1055">
        <v>43718</v>
      </c>
      <c r="D169" s="78" t="s">
        <v>26</v>
      </c>
      <c r="E169" s="1056">
        <v>0.83333333333333337</v>
      </c>
      <c r="F169" s="1056">
        <v>0.89583333333333337</v>
      </c>
      <c r="G169" s="76" t="s">
        <v>46</v>
      </c>
      <c r="H169" s="78" t="s">
        <v>33</v>
      </c>
      <c r="I169" s="78" t="s">
        <v>807</v>
      </c>
      <c r="J169" s="78" t="str">
        <f>IF(I169="","",VLOOKUP(I169,DATA!$T$3:$U$56,2,FALSE))</f>
        <v>高2</v>
      </c>
      <c r="K169" s="1057" t="s">
        <v>47</v>
      </c>
      <c r="L169" s="391"/>
      <c r="M169" s="140"/>
      <c r="N169" s="368"/>
      <c r="O169" s="368"/>
      <c r="P169" s="368"/>
      <c r="Q169" s="368"/>
      <c r="R169" s="368"/>
      <c r="S169" s="368"/>
      <c r="T169" s="367">
        <v>1.5</v>
      </c>
      <c r="U169" s="142"/>
      <c r="V169" s="142"/>
      <c r="W169" s="142"/>
      <c r="X169" s="142"/>
      <c r="Y169" s="143"/>
    </row>
    <row r="170" spans="2:25" ht="18.75" customHeight="1" thickBot="1" x14ac:dyDescent="0.25">
      <c r="B170" s="380">
        <f>IF(ISBLANK(H170),"",VLOOKUP(H170,DATA!$O$2:$P$7,2))</f>
        <v>1</v>
      </c>
      <c r="C170" s="1055">
        <v>43718</v>
      </c>
      <c r="D170" s="93" t="s">
        <v>26</v>
      </c>
      <c r="E170" s="1056">
        <v>0.63541666666666663</v>
      </c>
      <c r="F170" s="1056">
        <v>0.69791666666666663</v>
      </c>
      <c r="G170" s="76" t="s">
        <v>682</v>
      </c>
      <c r="H170" s="78" t="s">
        <v>33</v>
      </c>
      <c r="I170" s="78" t="s">
        <v>567</v>
      </c>
      <c r="J170" s="78" t="str">
        <f>IF(I170="","",VLOOKUP(I170,DATA!$T$3:$U$56,2,FALSE))</f>
        <v>高卒</v>
      </c>
      <c r="K170" s="1057" t="s">
        <v>114</v>
      </c>
      <c r="L170" s="391"/>
      <c r="M170" s="145"/>
      <c r="N170" s="368"/>
      <c r="O170" s="368"/>
      <c r="P170" s="368"/>
      <c r="Q170" s="368"/>
      <c r="R170" s="368"/>
      <c r="S170" s="368"/>
      <c r="T170" s="367">
        <v>1.5</v>
      </c>
      <c r="U170" s="142"/>
      <c r="V170" s="142"/>
      <c r="W170" s="142"/>
      <c r="X170" s="142"/>
      <c r="Y170" s="143"/>
    </row>
    <row r="171" spans="2:25" ht="18.75" customHeight="1" thickBot="1" x14ac:dyDescent="0.25">
      <c r="B171" s="380">
        <f>IF(ISBLANK(H171),"",VLOOKUP(H171,DATA!$O$2:$P$7,2))</f>
        <v>1</v>
      </c>
      <c r="C171" s="1055">
        <v>43718</v>
      </c>
      <c r="D171" s="93" t="s">
        <v>26</v>
      </c>
      <c r="E171" s="1056">
        <v>0.70138888888888884</v>
      </c>
      <c r="F171" s="1056">
        <v>0.76388888888888884</v>
      </c>
      <c r="G171" s="76" t="s">
        <v>682</v>
      </c>
      <c r="H171" s="78" t="s">
        <v>33</v>
      </c>
      <c r="I171" s="78" t="s">
        <v>722</v>
      </c>
      <c r="J171" s="78" t="str">
        <f>IF(I171="","",VLOOKUP(I171,DATA!$T$3:$U$56,2,FALSE))</f>
        <v>高1</v>
      </c>
      <c r="K171" s="1057" t="s">
        <v>207</v>
      </c>
      <c r="L171" s="391"/>
      <c r="M171" s="145"/>
      <c r="N171" s="368"/>
      <c r="O171" s="368"/>
      <c r="P171" s="368"/>
      <c r="Q171" s="368"/>
      <c r="R171" s="368"/>
      <c r="S171" s="368"/>
      <c r="T171" s="367">
        <v>1.5</v>
      </c>
      <c r="U171" s="142"/>
      <c r="V171" s="142"/>
      <c r="W171" s="142"/>
      <c r="X171" s="142"/>
      <c r="Y171" s="143"/>
    </row>
    <row r="172" spans="2:25" ht="18.75" customHeight="1" thickBot="1" x14ac:dyDescent="0.25">
      <c r="B172" s="380">
        <f>IF(ISBLANK(H172),"",VLOOKUP(H172,DATA!$O$2:$P$7,2))</f>
        <v>1</v>
      </c>
      <c r="C172" s="1055">
        <v>43718</v>
      </c>
      <c r="D172" s="93" t="s">
        <v>26</v>
      </c>
      <c r="E172" s="1056">
        <v>0.76736111111111116</v>
      </c>
      <c r="F172" s="1056">
        <v>0.82986111111111116</v>
      </c>
      <c r="G172" s="76" t="s">
        <v>682</v>
      </c>
      <c r="H172" s="78" t="s">
        <v>33</v>
      </c>
      <c r="I172" s="78" t="s">
        <v>860</v>
      </c>
      <c r="J172" s="78" t="str">
        <f>IF(I172="","",VLOOKUP(I172,DATA!$T$3:$U$56,2,FALSE))</f>
        <v>中3</v>
      </c>
      <c r="K172" s="1057" t="s">
        <v>207</v>
      </c>
      <c r="L172" s="391"/>
      <c r="M172" s="145"/>
      <c r="N172" s="368"/>
      <c r="O172" s="368"/>
      <c r="P172" s="368"/>
      <c r="Q172" s="368"/>
      <c r="R172" s="368"/>
      <c r="S172" s="368"/>
      <c r="T172" s="367">
        <v>1.5</v>
      </c>
      <c r="U172" s="142"/>
      <c r="V172" s="142"/>
      <c r="W172" s="142"/>
      <c r="X172" s="142"/>
      <c r="Y172" s="143"/>
    </row>
    <row r="173" spans="2:25" ht="18.75" customHeight="1" thickBot="1" x14ac:dyDescent="0.25">
      <c r="B173" s="380">
        <f>IF(ISBLANK(H173),"",VLOOKUP(H173,DATA!$O$2:$P$7,2))</f>
        <v>1</v>
      </c>
      <c r="C173" s="1055">
        <v>43718</v>
      </c>
      <c r="D173" s="93" t="s">
        <v>26</v>
      </c>
      <c r="E173" s="1056">
        <v>0.83333333333333337</v>
      </c>
      <c r="F173" s="1056">
        <v>0.89583333333333337</v>
      </c>
      <c r="G173" s="76" t="s">
        <v>682</v>
      </c>
      <c r="H173" s="78" t="s">
        <v>33</v>
      </c>
      <c r="I173" s="78" t="s">
        <v>835</v>
      </c>
      <c r="J173" s="78" t="str">
        <f>IF(I173="","",VLOOKUP(I173,DATA!$T$3:$U$56,2,FALSE))</f>
        <v>中3</v>
      </c>
      <c r="K173" s="1057" t="s">
        <v>207</v>
      </c>
      <c r="L173" s="391"/>
      <c r="M173" s="693"/>
      <c r="N173" s="694"/>
      <c r="O173" s="694"/>
      <c r="P173" s="694"/>
      <c r="Q173" s="694"/>
      <c r="R173" s="694"/>
      <c r="S173" s="694"/>
      <c r="T173" s="367">
        <v>1.5</v>
      </c>
      <c r="U173" s="142"/>
      <c r="V173" s="142"/>
      <c r="W173" s="142"/>
      <c r="X173" s="142"/>
      <c r="Y173" s="143"/>
    </row>
    <row r="174" spans="2:25" ht="18.75" customHeight="1" thickBot="1" x14ac:dyDescent="0.25">
      <c r="B174" s="380">
        <f>IF(ISBLANK(H174),"",VLOOKUP(H174,DATA!$O$2:$P$7,2))</f>
        <v>1</v>
      </c>
      <c r="C174" s="1055">
        <v>43718</v>
      </c>
      <c r="D174" s="93" t="s">
        <v>26</v>
      </c>
      <c r="E174" s="1056">
        <v>0.70833333333333337</v>
      </c>
      <c r="F174" s="1056">
        <v>0.75</v>
      </c>
      <c r="G174" s="76" t="s">
        <v>349</v>
      </c>
      <c r="H174" s="78" t="s">
        <v>33</v>
      </c>
      <c r="I174" s="78" t="s">
        <v>342</v>
      </c>
      <c r="J174" s="78" t="str">
        <f>IF(I174="","",VLOOKUP(I174,DATA!$T$3:$U$56,2,FALSE))</f>
        <v>小5</v>
      </c>
      <c r="K174" s="1057" t="s">
        <v>41</v>
      </c>
      <c r="L174" s="391"/>
      <c r="M174" s="482"/>
      <c r="N174" s="482"/>
      <c r="O174" s="482"/>
      <c r="P174" s="482"/>
      <c r="Q174" s="482"/>
      <c r="R174" s="482"/>
      <c r="S174" s="482"/>
      <c r="T174" s="393">
        <v>1</v>
      </c>
      <c r="U174" s="482" t="s">
        <v>185</v>
      </c>
      <c r="V174" s="142"/>
      <c r="W174" s="142"/>
      <c r="X174" s="142"/>
      <c r="Y174" s="143"/>
    </row>
    <row r="175" spans="2:25" ht="18.75" customHeight="1" thickBot="1" x14ac:dyDescent="0.25">
      <c r="B175" s="380">
        <f>IF(ISBLANK(H175),"",VLOOKUP(H175,DATA!$O$2:$P$7,2))</f>
        <v>1</v>
      </c>
      <c r="C175" s="1055">
        <v>43718</v>
      </c>
      <c r="D175" s="93" t="s">
        <v>26</v>
      </c>
      <c r="E175" s="1056">
        <v>0.70138888888888884</v>
      </c>
      <c r="F175" s="1056">
        <v>0.76388888888888884</v>
      </c>
      <c r="G175" s="76" t="s">
        <v>48</v>
      </c>
      <c r="H175" s="78" t="s">
        <v>40</v>
      </c>
      <c r="I175" s="78" t="s">
        <v>868</v>
      </c>
      <c r="J175" s="78" t="s">
        <v>958</v>
      </c>
      <c r="K175" s="1057" t="s">
        <v>959</v>
      </c>
      <c r="L175" s="391"/>
      <c r="M175" s="482"/>
      <c r="N175" s="482"/>
      <c r="O175" s="482"/>
      <c r="P175" s="482"/>
      <c r="Q175" s="482"/>
      <c r="R175" s="482"/>
      <c r="S175" s="482"/>
      <c r="T175" s="393">
        <v>1.5</v>
      </c>
      <c r="U175" s="482"/>
      <c r="V175" s="142"/>
      <c r="W175" s="142"/>
      <c r="X175" s="142"/>
      <c r="Y175" s="143"/>
    </row>
    <row r="176" spans="2:25" ht="18.75" customHeight="1" thickBot="1" x14ac:dyDescent="0.25">
      <c r="B176" s="380">
        <f>IF(ISBLANK(H176),"",VLOOKUP(H176,DATA!$O$2:$P$7,2))</f>
        <v>1</v>
      </c>
      <c r="C176" s="1055">
        <v>43718</v>
      </c>
      <c r="D176" s="93" t="s">
        <v>26</v>
      </c>
      <c r="E176" s="1056">
        <v>0.76736111111111116</v>
      </c>
      <c r="F176" s="1056">
        <v>0.82986111111111116</v>
      </c>
      <c r="G176" s="76" t="s">
        <v>48</v>
      </c>
      <c r="H176" s="78" t="s">
        <v>40</v>
      </c>
      <c r="I176" s="78" t="s">
        <v>813</v>
      </c>
      <c r="J176" s="78" t="str">
        <f>IF(I176="","",VLOOKUP(I176,DATA!$T$3:$U$56,2,FALSE))</f>
        <v>中3</v>
      </c>
      <c r="K176" s="1057" t="s">
        <v>45</v>
      </c>
      <c r="L176" s="391"/>
      <c r="M176" s="482"/>
      <c r="N176" s="482"/>
      <c r="O176" s="482"/>
      <c r="P176" s="482"/>
      <c r="Q176" s="482"/>
      <c r="R176" s="482"/>
      <c r="S176" s="482"/>
      <c r="T176" s="393">
        <v>1.5</v>
      </c>
      <c r="U176" s="482"/>
      <c r="V176" s="142"/>
      <c r="W176" s="142"/>
      <c r="X176" s="142"/>
      <c r="Y176" s="143"/>
    </row>
    <row r="177" spans="2:25" ht="18.75" customHeight="1" thickBot="1" x14ac:dyDescent="0.25">
      <c r="B177" s="380">
        <f>IF(ISBLANK(H177),"",VLOOKUP(H177,DATA!$O$2:$P$7,2))</f>
        <v>1</v>
      </c>
      <c r="C177" s="1055">
        <v>43718</v>
      </c>
      <c r="D177" s="93" t="s">
        <v>26</v>
      </c>
      <c r="E177" s="1056">
        <v>0.83333333333333337</v>
      </c>
      <c r="F177" s="1056">
        <v>0.89583333333333337</v>
      </c>
      <c r="G177" s="76" t="s">
        <v>48</v>
      </c>
      <c r="H177" s="78" t="s">
        <v>40</v>
      </c>
      <c r="I177" s="78" t="s">
        <v>699</v>
      </c>
      <c r="J177" s="78" t="str">
        <f>IF(I177="","",VLOOKUP(I177,DATA!$T$3:$U$56,2,FALSE))</f>
        <v>高2</v>
      </c>
      <c r="K177" s="1059" t="s">
        <v>45</v>
      </c>
      <c r="L177" s="391"/>
      <c r="M177" s="482"/>
      <c r="N177" s="482"/>
      <c r="O177" s="482"/>
      <c r="P177" s="482"/>
      <c r="Q177" s="482"/>
      <c r="R177" s="482"/>
      <c r="S177" s="482"/>
      <c r="T177" s="393">
        <v>1.5</v>
      </c>
      <c r="U177" s="482"/>
      <c r="V177" s="142"/>
      <c r="W177" s="142"/>
      <c r="X177" s="142"/>
      <c r="Y177" s="143"/>
    </row>
    <row r="178" spans="2:25" ht="18.75" customHeight="1" thickBot="1" x14ac:dyDescent="0.25">
      <c r="B178" s="380">
        <f>IF(ISBLANK(H178),"",VLOOKUP(H178,DATA!$O$2:$P$7,2))</f>
        <v>0</v>
      </c>
      <c r="C178" s="1055">
        <v>43718</v>
      </c>
      <c r="D178" s="93" t="s">
        <v>26</v>
      </c>
      <c r="E178" s="1056">
        <v>0.70138888888888884</v>
      </c>
      <c r="F178" s="1056">
        <v>0.76388888888888884</v>
      </c>
      <c r="G178" s="76" t="s">
        <v>911</v>
      </c>
      <c r="H178" s="680" t="s">
        <v>21</v>
      </c>
      <c r="I178" s="78" t="s">
        <v>790</v>
      </c>
      <c r="J178" s="78" t="str">
        <f>IF(I178="","",VLOOKUP(I178,DATA!$T$3:$U$56,2,FALSE))</f>
        <v>小5</v>
      </c>
      <c r="K178" s="1057" t="s">
        <v>41</v>
      </c>
      <c r="L178" s="391"/>
      <c r="M178" s="384"/>
      <c r="N178" s="384"/>
      <c r="O178" s="384"/>
      <c r="P178" s="384"/>
      <c r="Q178" s="384"/>
      <c r="R178" s="384"/>
      <c r="S178" s="384"/>
      <c r="T178" s="393">
        <v>1.5</v>
      </c>
      <c r="U178" s="142"/>
      <c r="V178" s="142"/>
      <c r="W178" s="142"/>
      <c r="X178" s="142"/>
      <c r="Y178" s="143"/>
    </row>
    <row r="179" spans="2:25" ht="18.75" customHeight="1" thickBot="1" x14ac:dyDescent="0.25">
      <c r="B179" s="380">
        <f>IF(ISBLANK(H179),"",VLOOKUP(H179,DATA!$O$2:$P$7,2))</f>
        <v>1</v>
      </c>
      <c r="C179" s="1055">
        <v>43718</v>
      </c>
      <c r="D179" s="93" t="s">
        <v>26</v>
      </c>
      <c r="E179" s="1056">
        <v>0.70138888888888884</v>
      </c>
      <c r="F179" s="1056">
        <v>0.76388888888888884</v>
      </c>
      <c r="G179" s="76" t="s">
        <v>914</v>
      </c>
      <c r="H179" s="78" t="s">
        <v>33</v>
      </c>
      <c r="I179" s="78" t="s">
        <v>875</v>
      </c>
      <c r="J179" s="78" t="str">
        <f>IF(I179="","",VLOOKUP(I179,DATA!$T$3:$U$56,2,FALSE))</f>
        <v>小6</v>
      </c>
      <c r="K179" s="1057" t="s">
        <v>41</v>
      </c>
      <c r="L179" s="391"/>
      <c r="M179" s="482"/>
      <c r="N179" s="482"/>
      <c r="O179" s="482"/>
      <c r="P179" s="482"/>
      <c r="Q179" s="482"/>
      <c r="R179" s="482"/>
      <c r="S179" s="482"/>
      <c r="T179" s="393">
        <v>1.5</v>
      </c>
      <c r="U179" s="142"/>
      <c r="V179" s="142"/>
      <c r="W179" s="142"/>
      <c r="X179" s="142"/>
      <c r="Y179" s="143"/>
    </row>
    <row r="180" spans="2:25" ht="18.75" customHeight="1" thickBot="1" x14ac:dyDescent="0.25">
      <c r="B180" s="380">
        <f>IF(ISBLANK(H180),"",VLOOKUP(H180,DATA!$O$2:$P$7,2))</f>
        <v>1</v>
      </c>
      <c r="C180" s="1055">
        <v>43718</v>
      </c>
      <c r="D180" s="93" t="s">
        <v>26</v>
      </c>
      <c r="E180" s="1056">
        <v>0.76736111111111116</v>
      </c>
      <c r="F180" s="1056">
        <v>0.82986111111111116</v>
      </c>
      <c r="G180" s="76" t="s">
        <v>914</v>
      </c>
      <c r="H180" s="78" t="s">
        <v>33</v>
      </c>
      <c r="I180" s="78" t="s">
        <v>838</v>
      </c>
      <c r="J180" s="78" t="str">
        <f>IF(I180="","",VLOOKUP(I180,DATA!$T$3:$U$56,2,FALSE))</f>
        <v>中3</v>
      </c>
      <c r="K180" s="1057" t="s">
        <v>193</v>
      </c>
      <c r="L180" s="391"/>
      <c r="M180" s="482"/>
      <c r="N180" s="482"/>
      <c r="O180" s="482"/>
      <c r="P180" s="482"/>
      <c r="Q180" s="482"/>
      <c r="R180" s="482"/>
      <c r="S180" s="482"/>
      <c r="T180" s="393">
        <v>1.5</v>
      </c>
      <c r="U180" s="142"/>
      <c r="V180" s="142"/>
      <c r="W180" s="142"/>
      <c r="X180" s="142"/>
      <c r="Y180" s="143"/>
    </row>
    <row r="181" spans="2:25" ht="18.75" customHeight="1" thickBot="1" x14ac:dyDescent="0.25">
      <c r="B181" s="380">
        <f>IF(ISBLANK(H181),"",VLOOKUP(H181,DATA!$O$2:$P$7,2))</f>
        <v>0</v>
      </c>
      <c r="C181" s="1055">
        <v>43718</v>
      </c>
      <c r="D181" s="461" t="s">
        <v>26</v>
      </c>
      <c r="E181" s="1058">
        <v>0.83333333333333337</v>
      </c>
      <c r="F181" s="1058">
        <v>0.89583333333333337</v>
      </c>
      <c r="G181" s="459" t="s">
        <v>914</v>
      </c>
      <c r="H181" s="796" t="s">
        <v>21</v>
      </c>
      <c r="I181" s="461" t="s">
        <v>830</v>
      </c>
      <c r="J181" s="461" t="str">
        <f>IF(I181="","",VLOOKUP(I181,DATA!$T$3:$U$56,2,FALSE))</f>
        <v>中2</v>
      </c>
      <c r="K181" s="459" t="s">
        <v>47</v>
      </c>
      <c r="L181" s="391"/>
      <c r="M181" s="482"/>
      <c r="N181" s="482"/>
      <c r="O181" s="482"/>
      <c r="P181" s="482"/>
      <c r="Q181" s="482"/>
      <c r="R181" s="482"/>
      <c r="S181" s="482"/>
      <c r="T181" s="393">
        <v>1.5</v>
      </c>
      <c r="U181" s="142"/>
      <c r="V181" s="142"/>
      <c r="W181" s="142"/>
      <c r="X181" s="142"/>
      <c r="Y181" s="143"/>
    </row>
    <row r="182" spans="2:25" ht="18.75" customHeight="1" thickBot="1" x14ac:dyDescent="0.25">
      <c r="B182" s="380">
        <f>IF(ISBLANK(H182),"",VLOOKUP(H182,DATA!$O$2:$P$7,2))</f>
        <v>1</v>
      </c>
      <c r="C182" s="1055">
        <v>43719</v>
      </c>
      <c r="D182" s="95" t="s">
        <v>27</v>
      </c>
      <c r="E182" s="1105">
        <v>0.70138888888888884</v>
      </c>
      <c r="F182" s="1105">
        <v>0.76388888888888884</v>
      </c>
      <c r="G182" s="467" t="s">
        <v>407</v>
      </c>
      <c r="H182" s="469" t="s">
        <v>33</v>
      </c>
      <c r="I182" s="95" t="s">
        <v>861</v>
      </c>
      <c r="J182" s="78" t="str">
        <f>IF(I182="","",VLOOKUP(I182,DATA!$T$3:$U$56,2,FALSE))</f>
        <v>中3</v>
      </c>
      <c r="K182" s="1057" t="s">
        <v>45</v>
      </c>
      <c r="L182" s="391"/>
      <c r="M182" s="482"/>
      <c r="N182" s="482"/>
      <c r="O182" s="482"/>
      <c r="P182" s="482"/>
      <c r="Q182" s="482"/>
      <c r="R182" s="482"/>
      <c r="S182" s="482"/>
      <c r="T182" s="393">
        <v>1.5</v>
      </c>
      <c r="U182" s="142"/>
      <c r="V182" s="142"/>
      <c r="W182" s="142"/>
      <c r="X182" s="142"/>
      <c r="Y182" s="143"/>
    </row>
    <row r="183" spans="2:25" ht="18.75" customHeight="1" thickBot="1" x14ac:dyDescent="0.25">
      <c r="B183" s="380">
        <f>IF(ISBLANK(H183),"",VLOOKUP(H183,DATA!$O$2:$P$7,2))</f>
        <v>1</v>
      </c>
      <c r="C183" s="1055">
        <v>43719</v>
      </c>
      <c r="D183" s="95" t="s">
        <v>27</v>
      </c>
      <c r="E183" s="1056">
        <v>0.76736111111111116</v>
      </c>
      <c r="F183" s="1056">
        <v>0.82986111111111116</v>
      </c>
      <c r="G183" s="76" t="s">
        <v>407</v>
      </c>
      <c r="H183" s="78" t="s">
        <v>33</v>
      </c>
      <c r="I183" s="93" t="s">
        <v>836</v>
      </c>
      <c r="J183" s="78" t="str">
        <f>IF(I183="","",VLOOKUP(I183,DATA!$T$3:$U$56,2,FALSE))</f>
        <v>小6</v>
      </c>
      <c r="K183" s="1057" t="s">
        <v>43</v>
      </c>
      <c r="L183" s="391"/>
      <c r="M183" s="392"/>
      <c r="N183" s="142"/>
      <c r="O183" s="142"/>
      <c r="P183" s="142"/>
      <c r="Q183" s="142"/>
      <c r="R183" s="142"/>
      <c r="S183" s="142"/>
      <c r="T183" s="367">
        <v>1.5</v>
      </c>
      <c r="U183" s="142"/>
      <c r="V183" s="142"/>
      <c r="W183" s="142"/>
      <c r="X183" s="142"/>
      <c r="Y183" s="143"/>
    </row>
    <row r="184" spans="2:25" ht="18.75" customHeight="1" thickBot="1" x14ac:dyDescent="0.25">
      <c r="B184" s="380">
        <f>IF(ISBLANK(H184),"",VLOOKUP(H184,DATA!$O$2:$P$7,2))</f>
        <v>1</v>
      </c>
      <c r="C184" s="1055">
        <v>43719</v>
      </c>
      <c r="D184" s="95" t="s">
        <v>27</v>
      </c>
      <c r="E184" s="1056">
        <v>0.83333333333333337</v>
      </c>
      <c r="F184" s="1056">
        <v>0.89583333333333337</v>
      </c>
      <c r="G184" s="76" t="s">
        <v>913</v>
      </c>
      <c r="H184" s="78" t="s">
        <v>33</v>
      </c>
      <c r="I184" s="78" t="s">
        <v>823</v>
      </c>
      <c r="J184" s="78" t="str">
        <f>IF(I184="","",VLOOKUP(I184,DATA!$T$3:$U$56,2,FALSE))</f>
        <v>中2</v>
      </c>
      <c r="K184" s="1057" t="s">
        <v>194</v>
      </c>
      <c r="L184" s="391"/>
      <c r="M184" s="482"/>
      <c r="N184" s="482"/>
      <c r="O184" s="482"/>
      <c r="P184" s="482"/>
      <c r="Q184" s="482"/>
      <c r="R184" s="482"/>
      <c r="S184" s="482"/>
      <c r="T184" s="393">
        <v>1.5</v>
      </c>
      <c r="U184" s="142"/>
      <c r="V184" s="142"/>
      <c r="W184" s="142"/>
      <c r="X184" s="142"/>
      <c r="Y184" s="143"/>
    </row>
    <row r="185" spans="2:25" ht="18.75" customHeight="1" thickBot="1" x14ac:dyDescent="0.25">
      <c r="B185" s="380">
        <f>IF(ISBLANK(H185),"",VLOOKUP(H185,DATA!$O$2:$P$7,2))</f>
        <v>0</v>
      </c>
      <c r="C185" s="1055">
        <v>43719</v>
      </c>
      <c r="D185" s="95" t="s">
        <v>27</v>
      </c>
      <c r="E185" s="1056">
        <v>0.63541666666666663</v>
      </c>
      <c r="F185" s="1056">
        <v>0.69791666666666663</v>
      </c>
      <c r="G185" s="92" t="s">
        <v>48</v>
      </c>
      <c r="H185" s="680" t="s">
        <v>21</v>
      </c>
      <c r="I185" s="93" t="s">
        <v>401</v>
      </c>
      <c r="J185" s="78" t="str">
        <f>IF(I185="","",VLOOKUP(I185,DATA!$T$3:$U$56,2,FALSE))</f>
        <v>高1</v>
      </c>
      <c r="K185" s="1059" t="s">
        <v>207</v>
      </c>
      <c r="L185" s="391"/>
      <c r="M185" s="396"/>
      <c r="N185" s="142"/>
      <c r="O185" s="142"/>
      <c r="P185" s="142"/>
      <c r="Q185" s="142"/>
      <c r="R185" s="142"/>
      <c r="S185" s="142"/>
      <c r="T185" s="367">
        <v>1.5</v>
      </c>
      <c r="U185" s="142"/>
      <c r="V185" s="142"/>
      <c r="W185" s="142"/>
      <c r="X185" s="142"/>
      <c r="Y185" s="143"/>
    </row>
    <row r="186" spans="2:25" ht="18.75" customHeight="1" thickBot="1" x14ac:dyDescent="0.25">
      <c r="B186" s="380">
        <f>IF(ISBLANK(H186),"",VLOOKUP(H186,DATA!$O$2:$P$7,2))</f>
        <v>1</v>
      </c>
      <c r="C186" s="1055">
        <v>43719</v>
      </c>
      <c r="D186" s="93" t="s">
        <v>27</v>
      </c>
      <c r="E186" s="1056">
        <v>0.70138888888888884</v>
      </c>
      <c r="F186" s="1056">
        <v>0.76388888888888884</v>
      </c>
      <c r="G186" s="76" t="s">
        <v>48</v>
      </c>
      <c r="H186" s="78" t="s">
        <v>33</v>
      </c>
      <c r="I186" s="93" t="s">
        <v>423</v>
      </c>
      <c r="J186" s="78" t="str">
        <f>IF(I186="","",VLOOKUP(I186,DATA!$T$3:$U$56,2,FALSE))</f>
        <v>中2</v>
      </c>
      <c r="K186" s="1057" t="s">
        <v>93</v>
      </c>
      <c r="L186" s="391"/>
      <c r="M186" s="392"/>
      <c r="N186" s="142"/>
      <c r="O186" s="142"/>
      <c r="P186" s="142"/>
      <c r="Q186" s="142"/>
      <c r="R186" s="142"/>
      <c r="S186" s="142"/>
      <c r="T186" s="367">
        <v>1.5</v>
      </c>
      <c r="U186" s="142"/>
      <c r="V186" s="142"/>
      <c r="W186" s="142"/>
      <c r="X186" s="142"/>
      <c r="Y186" s="143"/>
    </row>
    <row r="187" spans="2:25" ht="18.75" customHeight="1" thickBot="1" x14ac:dyDescent="0.25">
      <c r="B187" s="380">
        <f>IF(ISBLANK(H187),"",VLOOKUP(H187,DATA!$O$2:$P$7,2))</f>
        <v>1</v>
      </c>
      <c r="C187" s="1055">
        <v>43719</v>
      </c>
      <c r="D187" s="93" t="s">
        <v>27</v>
      </c>
      <c r="E187" s="1056">
        <v>0.76736111111111116</v>
      </c>
      <c r="F187" s="1056">
        <v>0.82986111111111116</v>
      </c>
      <c r="G187" s="76" t="s">
        <v>48</v>
      </c>
      <c r="H187" s="78" t="s">
        <v>33</v>
      </c>
      <c r="I187" s="78" t="s">
        <v>826</v>
      </c>
      <c r="J187" s="78" t="str">
        <f>IF(I187="","",VLOOKUP(I187,DATA!$T$3:$U$56,2,FALSE))</f>
        <v>中3</v>
      </c>
      <c r="K187" s="1057" t="s">
        <v>45</v>
      </c>
      <c r="L187" s="391"/>
      <c r="M187" s="392"/>
      <c r="N187" s="392"/>
      <c r="O187" s="392"/>
      <c r="P187" s="392"/>
      <c r="Q187" s="392"/>
      <c r="R187" s="392"/>
      <c r="S187" s="392"/>
      <c r="T187" s="393">
        <v>1.5</v>
      </c>
      <c r="U187" s="142"/>
      <c r="V187" s="142"/>
      <c r="W187" s="142"/>
      <c r="X187" s="142"/>
      <c r="Y187" s="143"/>
    </row>
    <row r="188" spans="2:25" ht="18.75" customHeight="1" thickBot="1" x14ac:dyDescent="0.25">
      <c r="B188" s="380">
        <f>IF(ISBLANK(H188),"",VLOOKUP(H188,DATA!$O$2:$P$7,2))</f>
        <v>1</v>
      </c>
      <c r="C188" s="1055">
        <v>43719</v>
      </c>
      <c r="D188" s="95" t="s">
        <v>27</v>
      </c>
      <c r="E188" s="1056">
        <v>0.83333333333333337</v>
      </c>
      <c r="F188" s="1056">
        <v>0.89583333333333337</v>
      </c>
      <c r="G188" s="76" t="s">
        <v>48</v>
      </c>
      <c r="H188" s="78" t="s">
        <v>33</v>
      </c>
      <c r="I188" s="93" t="s">
        <v>753</v>
      </c>
      <c r="J188" s="78" t="str">
        <f>IF(I188="","",VLOOKUP(I188,DATA!$T$3:$U$56,2,FALSE))</f>
        <v>高1</v>
      </c>
      <c r="K188" s="1057" t="s">
        <v>45</v>
      </c>
      <c r="L188" s="391"/>
      <c r="M188" s="392"/>
      <c r="N188" s="142"/>
      <c r="O188" s="142"/>
      <c r="P188" s="142"/>
      <c r="Q188" s="142"/>
      <c r="R188" s="142"/>
      <c r="S188" s="142"/>
      <c r="T188" s="367">
        <v>1.5</v>
      </c>
      <c r="U188" s="142"/>
      <c r="V188" s="142"/>
      <c r="W188" s="142"/>
      <c r="X188" s="142"/>
      <c r="Y188" s="143"/>
    </row>
    <row r="189" spans="2:25" ht="18.75" customHeight="1" thickBot="1" x14ac:dyDescent="0.25">
      <c r="B189" s="380">
        <f>IF(ISBLANK(H189),"",VLOOKUP(H189,DATA!$O$2:$P$7,2))</f>
        <v>1</v>
      </c>
      <c r="C189" s="1055">
        <v>43719</v>
      </c>
      <c r="D189" s="95" t="s">
        <v>27</v>
      </c>
      <c r="E189" s="1056">
        <v>0.70138888888888884</v>
      </c>
      <c r="F189" s="1056">
        <v>0.76388888888888884</v>
      </c>
      <c r="G189" s="76" t="s">
        <v>707</v>
      </c>
      <c r="H189" s="78" t="s">
        <v>33</v>
      </c>
      <c r="I189" s="93" t="s">
        <v>836</v>
      </c>
      <c r="J189" s="78" t="str">
        <f>IF(I189="","",VLOOKUP(I189,DATA!$T$3:$U$56,2,FALSE))</f>
        <v>小6</v>
      </c>
      <c r="K189" s="1057" t="s">
        <v>917</v>
      </c>
      <c r="L189" s="391"/>
      <c r="M189" s="392"/>
      <c r="N189" s="142"/>
      <c r="O189" s="142"/>
      <c r="P189" s="142"/>
      <c r="Q189" s="142"/>
      <c r="R189" s="142"/>
      <c r="S189" s="142"/>
      <c r="T189" s="367">
        <v>1.5</v>
      </c>
      <c r="U189" s="142"/>
      <c r="V189" s="142"/>
      <c r="W189" s="142"/>
      <c r="X189" s="142"/>
      <c r="Y189" s="143"/>
    </row>
    <row r="190" spans="2:25" ht="18.75" customHeight="1" thickBot="1" x14ac:dyDescent="0.25">
      <c r="B190" s="380">
        <f>IF(ISBLANK(H190),"",VLOOKUP(H190,DATA!$O$2:$P$7,2))</f>
        <v>1</v>
      </c>
      <c r="C190" s="1055">
        <v>43719</v>
      </c>
      <c r="D190" s="93" t="s">
        <v>27</v>
      </c>
      <c r="E190" s="1056">
        <v>0.83333333333333337</v>
      </c>
      <c r="F190" s="1056">
        <v>0.89583333333333337</v>
      </c>
      <c r="G190" s="76" t="s">
        <v>707</v>
      </c>
      <c r="H190" s="78" t="s">
        <v>33</v>
      </c>
      <c r="I190" s="93" t="s">
        <v>873</v>
      </c>
      <c r="J190" s="78" t="str">
        <f>IF(I190="","",VLOOKUP(I190,DATA!$T$3:$U$56,2,FALSE))</f>
        <v>中3</v>
      </c>
      <c r="K190" s="1057" t="s">
        <v>207</v>
      </c>
      <c r="L190" s="391"/>
      <c r="M190" s="392"/>
      <c r="N190" s="142"/>
      <c r="O190" s="142"/>
      <c r="P190" s="142"/>
      <c r="Q190" s="142"/>
      <c r="R190" s="142"/>
      <c r="S190" s="142"/>
      <c r="T190" s="367">
        <v>1.5</v>
      </c>
      <c r="U190" s="142"/>
      <c r="V190" s="142"/>
      <c r="W190" s="142"/>
      <c r="X190" s="142"/>
      <c r="Y190" s="143"/>
    </row>
    <row r="191" spans="2:25" ht="18.75" customHeight="1" thickBot="1" x14ac:dyDescent="0.25">
      <c r="B191" s="380">
        <f>IF(ISBLANK(H191),"",VLOOKUP(H191,DATA!$O$2:$P$7,2))</f>
        <v>1</v>
      </c>
      <c r="C191" s="1055">
        <v>43719</v>
      </c>
      <c r="D191" s="93" t="s">
        <v>27</v>
      </c>
      <c r="E191" s="1056">
        <v>0.76736111111111116</v>
      </c>
      <c r="F191" s="1056">
        <v>0.82986111111111116</v>
      </c>
      <c r="G191" s="76" t="s">
        <v>707</v>
      </c>
      <c r="H191" s="78" t="s">
        <v>33</v>
      </c>
      <c r="I191" s="78" t="s">
        <v>675</v>
      </c>
      <c r="J191" s="78" t="str">
        <f>IF(I191="","",VLOOKUP(I191,DATA!$T$3:$U$56,2,FALSE))</f>
        <v>中1</v>
      </c>
      <c r="K191" s="1057" t="s">
        <v>82</v>
      </c>
      <c r="L191" s="391"/>
      <c r="M191" s="392"/>
      <c r="N191" s="142"/>
      <c r="O191" s="142"/>
      <c r="P191" s="142"/>
      <c r="Q191" s="142"/>
      <c r="R191" s="142"/>
      <c r="S191" s="142"/>
      <c r="T191" s="367">
        <v>1.5</v>
      </c>
      <c r="U191" s="142"/>
      <c r="V191" s="142"/>
      <c r="W191" s="142"/>
      <c r="X191" s="142"/>
      <c r="Y191" s="143"/>
    </row>
    <row r="192" spans="2:25" ht="18.75" customHeight="1" thickBot="1" x14ac:dyDescent="0.25">
      <c r="B192" s="380">
        <f>IF(ISBLANK(H192),"",VLOOKUP(H192,DATA!$O$2:$P$7,2))</f>
        <v>1</v>
      </c>
      <c r="C192" s="1055">
        <v>43719</v>
      </c>
      <c r="D192" s="93" t="s">
        <v>27</v>
      </c>
      <c r="E192" s="1056">
        <v>0.76736111111111116</v>
      </c>
      <c r="F192" s="1056">
        <v>0.82986111111111116</v>
      </c>
      <c r="G192" s="76" t="s">
        <v>540</v>
      </c>
      <c r="H192" s="78" t="s">
        <v>33</v>
      </c>
      <c r="I192" s="78" t="s">
        <v>862</v>
      </c>
      <c r="J192" s="78" t="str">
        <f>IF(I192="","",VLOOKUP(I192,DATA!$T$3:$U$56,2,FALSE))</f>
        <v>中2</v>
      </c>
      <c r="K192" s="1057" t="s">
        <v>207</v>
      </c>
      <c r="L192" s="391"/>
      <c r="M192" s="392"/>
      <c r="N192" s="142"/>
      <c r="O192" s="142"/>
      <c r="P192" s="142"/>
      <c r="Q192" s="142"/>
      <c r="R192" s="142"/>
      <c r="S192" s="142"/>
      <c r="T192" s="367">
        <v>1.5</v>
      </c>
      <c r="U192" s="142"/>
      <c r="V192" s="142"/>
      <c r="W192" s="142"/>
      <c r="X192" s="142"/>
      <c r="Y192" s="143"/>
    </row>
    <row r="193" spans="2:25" ht="18.75" customHeight="1" thickBot="1" x14ac:dyDescent="0.25">
      <c r="B193" s="380">
        <f>IF(ISBLANK(H193),"",VLOOKUP(H193,DATA!$O$2:$P$7,2))</f>
        <v>1</v>
      </c>
      <c r="C193" s="1055">
        <v>43719</v>
      </c>
      <c r="D193" s="93" t="s">
        <v>27</v>
      </c>
      <c r="E193" s="1056">
        <v>0.83333333333333337</v>
      </c>
      <c r="F193" s="1056">
        <v>0.89583333333333337</v>
      </c>
      <c r="G193" s="76" t="s">
        <v>540</v>
      </c>
      <c r="H193" s="78" t="s">
        <v>33</v>
      </c>
      <c r="I193" s="78" t="s">
        <v>675</v>
      </c>
      <c r="J193" s="78" t="str">
        <f>IF(I193="","",VLOOKUP(I193,DATA!$T$3:$U$56,2,FALSE))</f>
        <v>中1</v>
      </c>
      <c r="K193" s="1057" t="s">
        <v>326</v>
      </c>
      <c r="L193" s="391"/>
      <c r="M193" s="392"/>
      <c r="N193" s="142"/>
      <c r="O193" s="142"/>
      <c r="P193" s="142"/>
      <c r="Q193" s="142"/>
      <c r="R193" s="142"/>
      <c r="S193" s="142"/>
      <c r="T193" s="367">
        <v>1.5</v>
      </c>
      <c r="U193" s="142"/>
      <c r="V193" s="142"/>
      <c r="W193" s="142"/>
      <c r="X193" s="142"/>
      <c r="Y193" s="143"/>
    </row>
    <row r="194" spans="2:25" ht="18.75" customHeight="1" thickBot="1" x14ac:dyDescent="0.25">
      <c r="B194" s="380">
        <f>IF(ISBLANK(H194),"",VLOOKUP(H194,DATA!$O$2:$P$7,2))</f>
        <v>1</v>
      </c>
      <c r="C194" s="1055">
        <v>43719</v>
      </c>
      <c r="D194" s="461" t="s">
        <v>27</v>
      </c>
      <c r="E194" s="1058">
        <v>0.76736111111111116</v>
      </c>
      <c r="F194" s="1058">
        <v>0.80902777777777779</v>
      </c>
      <c r="G194" s="1067" t="s">
        <v>913</v>
      </c>
      <c r="H194" s="1068" t="s">
        <v>33</v>
      </c>
      <c r="I194" s="1068" t="s">
        <v>865</v>
      </c>
      <c r="J194" s="1068" t="str">
        <f>IF(I194="","",VLOOKUP(I194,DATA!$T$3:$U$56,2,FALSE))</f>
        <v>小5</v>
      </c>
      <c r="K194" s="1069" t="s">
        <v>43</v>
      </c>
      <c r="L194" s="801"/>
      <c r="M194" s="392"/>
      <c r="N194" s="142"/>
      <c r="O194" s="142"/>
      <c r="P194" s="142"/>
      <c r="Q194" s="142"/>
      <c r="R194" s="142"/>
      <c r="S194" s="142"/>
      <c r="T194" s="802">
        <v>1</v>
      </c>
      <c r="U194" s="142" t="s">
        <v>918</v>
      </c>
      <c r="V194" s="142"/>
      <c r="W194" s="142"/>
      <c r="X194" s="142"/>
      <c r="Y194" s="143"/>
    </row>
    <row r="195" spans="2:25" ht="18.75" customHeight="1" thickBot="1" x14ac:dyDescent="0.25">
      <c r="B195" s="380">
        <f>IF(ISBLANK(H195),"",VLOOKUP(H195,DATA!$O$2:$P$7,2))</f>
        <v>1</v>
      </c>
      <c r="C195" s="1055">
        <v>43720</v>
      </c>
      <c r="D195" s="78" t="s">
        <v>98</v>
      </c>
      <c r="E195" s="1056">
        <v>0.70138888888888884</v>
      </c>
      <c r="F195" s="1056">
        <v>0.76388888888888884</v>
      </c>
      <c r="G195" s="76" t="s">
        <v>46</v>
      </c>
      <c r="H195" s="78" t="s">
        <v>33</v>
      </c>
      <c r="I195" s="93" t="s">
        <v>297</v>
      </c>
      <c r="J195" s="78" t="str">
        <f>IF(I195="","",VLOOKUP(I195,DATA!$T$3:$U$56,2,FALSE))</f>
        <v>高3</v>
      </c>
      <c r="K195" s="1057" t="s">
        <v>45</v>
      </c>
      <c r="L195" s="391"/>
      <c r="M195" s="392"/>
      <c r="N195" s="392"/>
      <c r="O195" s="392"/>
      <c r="P195" s="392"/>
      <c r="Q195" s="392"/>
      <c r="R195" s="392"/>
      <c r="S195" s="392"/>
      <c r="T195" s="367">
        <v>1.5</v>
      </c>
      <c r="U195" s="142"/>
      <c r="V195" s="142"/>
      <c r="W195" s="142"/>
      <c r="X195" s="142"/>
      <c r="Y195" s="143"/>
    </row>
    <row r="196" spans="2:25" ht="18.75" customHeight="1" thickBot="1" x14ac:dyDescent="0.25">
      <c r="B196" s="493">
        <f>IF(ISBLANK(H196),"",VLOOKUP(H196,DATA!$O$2:$P$7,2))</f>
        <v>1</v>
      </c>
      <c r="C196" s="1055">
        <v>43720</v>
      </c>
      <c r="D196" s="78" t="s">
        <v>98</v>
      </c>
      <c r="E196" s="1056">
        <v>0.76736111111111116</v>
      </c>
      <c r="F196" s="1056">
        <v>0.82986111111111116</v>
      </c>
      <c r="G196" s="92" t="s">
        <v>209</v>
      </c>
      <c r="H196" s="78" t="s">
        <v>33</v>
      </c>
      <c r="I196" s="93" t="s">
        <v>801</v>
      </c>
      <c r="J196" s="78" t="s">
        <v>960</v>
      </c>
      <c r="K196" s="1059" t="s">
        <v>45</v>
      </c>
      <c r="L196" s="391"/>
      <c r="M196" s="396"/>
      <c r="N196" s="392"/>
      <c r="O196" s="392"/>
      <c r="P196" s="392"/>
      <c r="Q196" s="392"/>
      <c r="R196" s="392"/>
      <c r="S196" s="392"/>
      <c r="T196" s="393">
        <v>1.5</v>
      </c>
      <c r="U196" s="142"/>
      <c r="V196" s="142"/>
      <c r="W196" s="142"/>
      <c r="X196" s="142"/>
      <c r="Y196" s="143"/>
    </row>
    <row r="197" spans="2:25" ht="18.75" customHeight="1" thickBot="1" x14ac:dyDescent="0.25">
      <c r="B197" s="380">
        <f>IF(ISBLANK(H197),"",VLOOKUP(H197,DATA!$O$2:$P$7,2))</f>
        <v>1</v>
      </c>
      <c r="C197" s="1055">
        <v>43720</v>
      </c>
      <c r="D197" s="78" t="s">
        <v>98</v>
      </c>
      <c r="E197" s="1056">
        <v>0.83333333333333337</v>
      </c>
      <c r="F197" s="1056">
        <v>0.89583333333333337</v>
      </c>
      <c r="G197" s="76" t="s">
        <v>46</v>
      </c>
      <c r="H197" s="78" t="s">
        <v>33</v>
      </c>
      <c r="I197" s="78" t="s">
        <v>699</v>
      </c>
      <c r="J197" s="78" t="str">
        <f>IF(I197="","",VLOOKUP(I197,DATA!$T$3:$U$56,2,FALSE))</f>
        <v>高2</v>
      </c>
      <c r="K197" s="1057" t="s">
        <v>45</v>
      </c>
      <c r="L197" s="391"/>
      <c r="M197" s="392"/>
      <c r="N197" s="392"/>
      <c r="O197" s="392"/>
      <c r="P197" s="392"/>
      <c r="Q197" s="392"/>
      <c r="R197" s="392"/>
      <c r="S197" s="392"/>
      <c r="T197" s="393">
        <v>1.5</v>
      </c>
      <c r="U197" s="392"/>
      <c r="V197" s="392"/>
      <c r="W197" s="392"/>
      <c r="X197" s="392"/>
      <c r="Y197" s="394"/>
    </row>
    <row r="198" spans="2:25" ht="18.75" customHeight="1" thickBot="1" x14ac:dyDescent="0.25">
      <c r="B198" s="380">
        <f>IF(ISBLANK(H198),"",VLOOKUP(H198,DATA!$O$2:$P$7,2))</f>
        <v>1</v>
      </c>
      <c r="C198" s="1055">
        <v>43720</v>
      </c>
      <c r="D198" s="78" t="s">
        <v>98</v>
      </c>
      <c r="E198" s="1056">
        <v>0.63541666666666663</v>
      </c>
      <c r="F198" s="1056">
        <v>0.69791666666666663</v>
      </c>
      <c r="G198" s="76" t="s">
        <v>682</v>
      </c>
      <c r="H198" s="78" t="s">
        <v>33</v>
      </c>
      <c r="I198" s="78" t="s">
        <v>567</v>
      </c>
      <c r="J198" s="78" t="str">
        <f>IF(I198="","",VLOOKUP(I198,DATA!$T$3:$U$56,2,FALSE))</f>
        <v>高卒</v>
      </c>
      <c r="K198" s="1057" t="s">
        <v>115</v>
      </c>
      <c r="L198" s="391"/>
      <c r="M198" s="384"/>
      <c r="N198" s="384"/>
      <c r="O198" s="384"/>
      <c r="P198" s="384"/>
      <c r="Q198" s="384"/>
      <c r="R198" s="384"/>
      <c r="S198" s="384"/>
      <c r="T198" s="393">
        <v>1.5</v>
      </c>
      <c r="U198" s="142"/>
      <c r="V198" s="142"/>
      <c r="W198" s="142"/>
      <c r="X198" s="142"/>
      <c r="Y198" s="143"/>
    </row>
    <row r="199" spans="2:25" ht="18.75" customHeight="1" thickBot="1" x14ac:dyDescent="0.25">
      <c r="B199" s="380">
        <f>IF(ISBLANK(H199),"",VLOOKUP(H199,DATA!$O$2:$P$7,2))</f>
        <v>0</v>
      </c>
      <c r="C199" s="1055">
        <v>43720</v>
      </c>
      <c r="D199" s="78" t="s">
        <v>98</v>
      </c>
      <c r="E199" s="1056">
        <v>0.70138888888888884</v>
      </c>
      <c r="F199" s="1056">
        <v>0.76388888888888884</v>
      </c>
      <c r="G199" s="76" t="s">
        <v>682</v>
      </c>
      <c r="H199" s="680" t="s">
        <v>21</v>
      </c>
      <c r="I199" s="78" t="s">
        <v>868</v>
      </c>
      <c r="J199" s="78" t="str">
        <f>IF(I199="","",VLOOKUP(I199,DATA!$T$3:$U$56,2,FALSE))</f>
        <v>中2</v>
      </c>
      <c r="K199" s="1057" t="s">
        <v>47</v>
      </c>
      <c r="L199" s="391"/>
      <c r="M199" s="384"/>
      <c r="N199" s="773"/>
      <c r="O199" s="773"/>
      <c r="P199" s="773"/>
      <c r="Q199" s="773"/>
      <c r="R199" s="773"/>
      <c r="S199" s="773"/>
      <c r="T199" s="367">
        <v>1.5</v>
      </c>
      <c r="U199" s="142"/>
      <c r="V199" s="142"/>
      <c r="W199" s="142"/>
      <c r="X199" s="142"/>
      <c r="Y199" s="143"/>
    </row>
    <row r="200" spans="2:25" ht="18.75" customHeight="1" thickBot="1" x14ac:dyDescent="0.25">
      <c r="B200" s="380">
        <f>IF(ISBLANK(H200),"",VLOOKUP(H200,DATA!$O$2:$P$7,2))</f>
        <v>1</v>
      </c>
      <c r="C200" s="1055">
        <v>43720</v>
      </c>
      <c r="D200" s="78" t="s">
        <v>98</v>
      </c>
      <c r="E200" s="1056">
        <v>0.76736111111111116</v>
      </c>
      <c r="F200" s="1056">
        <v>0.82986111111111116</v>
      </c>
      <c r="G200" s="76" t="s">
        <v>682</v>
      </c>
      <c r="H200" s="78" t="s">
        <v>33</v>
      </c>
      <c r="I200" s="78" t="s">
        <v>772</v>
      </c>
      <c r="J200" s="78" t="e">
        <f>IF(I200="","",VLOOKUP(I200,DATA!$T$3:$U$56,2,FALSE))</f>
        <v>#N/A</v>
      </c>
      <c r="K200" s="1057" t="s">
        <v>47</v>
      </c>
      <c r="L200" s="391"/>
      <c r="M200" s="392"/>
      <c r="N200" s="392"/>
      <c r="O200" s="392"/>
      <c r="P200" s="392"/>
      <c r="Q200" s="392"/>
      <c r="R200" s="392"/>
      <c r="S200" s="392"/>
      <c r="T200" s="393">
        <v>1.5</v>
      </c>
      <c r="U200" s="392"/>
      <c r="V200" s="392"/>
      <c r="W200" s="392"/>
      <c r="X200" s="392"/>
      <c r="Y200" s="394"/>
    </row>
    <row r="201" spans="2:25" ht="18.75" customHeight="1" thickBot="1" x14ac:dyDescent="0.25">
      <c r="B201" s="380">
        <f>IF(ISBLANK(H201),"",VLOOKUP(H201,DATA!$O$2:$P$7,2))</f>
        <v>1</v>
      </c>
      <c r="C201" s="1055">
        <v>43720</v>
      </c>
      <c r="D201" s="78" t="s">
        <v>98</v>
      </c>
      <c r="E201" s="1056">
        <v>0.83333333333333337</v>
      </c>
      <c r="F201" s="1056">
        <v>0.89583333333333337</v>
      </c>
      <c r="G201" s="76" t="s">
        <v>682</v>
      </c>
      <c r="H201" s="78" t="s">
        <v>33</v>
      </c>
      <c r="I201" s="78" t="s">
        <v>774</v>
      </c>
      <c r="J201" s="78" t="str">
        <f>IF(I201="","",VLOOKUP(I201,DATA!$T$3:$U$56,2,FALSE))</f>
        <v>高2</v>
      </c>
      <c r="K201" s="1057" t="s">
        <v>207</v>
      </c>
      <c r="L201" s="391"/>
      <c r="M201" s="482"/>
      <c r="N201" s="553"/>
      <c r="O201" s="553"/>
      <c r="P201" s="553"/>
      <c r="Q201" s="553"/>
      <c r="R201" s="553"/>
      <c r="S201" s="553"/>
      <c r="T201" s="367">
        <v>1.5</v>
      </c>
      <c r="U201" s="142"/>
      <c r="V201" s="142"/>
      <c r="W201" s="142"/>
      <c r="X201" s="142"/>
      <c r="Y201" s="143"/>
    </row>
    <row r="202" spans="2:25" ht="18.75" customHeight="1" thickBot="1" x14ac:dyDescent="0.25">
      <c r="B202" s="380">
        <f>IF(ISBLANK(H202),"",VLOOKUP(H202,DATA!$O$2:$P$7,2))</f>
        <v>1</v>
      </c>
      <c r="C202" s="1055">
        <v>43720</v>
      </c>
      <c r="D202" s="93" t="s">
        <v>98</v>
      </c>
      <c r="E202" s="1056">
        <v>0.70138888888888884</v>
      </c>
      <c r="F202" s="1056">
        <v>0.76388888888888884</v>
      </c>
      <c r="G202" s="76" t="s">
        <v>915</v>
      </c>
      <c r="H202" s="78" t="s">
        <v>33</v>
      </c>
      <c r="I202" s="78" t="s">
        <v>790</v>
      </c>
      <c r="J202" s="78" t="str">
        <f>IF(I202="","",VLOOKUP(I202,DATA!$T$3:$U$56,2,FALSE))</f>
        <v>小5</v>
      </c>
      <c r="K202" s="1057" t="s">
        <v>43</v>
      </c>
      <c r="L202" s="391"/>
      <c r="M202" s="384"/>
      <c r="N202" s="384"/>
      <c r="O202" s="384"/>
      <c r="P202" s="384"/>
      <c r="Q202" s="384"/>
      <c r="R202" s="384"/>
      <c r="S202" s="384"/>
      <c r="T202" s="393">
        <v>1.5</v>
      </c>
      <c r="U202" s="142"/>
      <c r="V202" s="142"/>
      <c r="W202" s="142"/>
      <c r="X202" s="142"/>
      <c r="Y202" s="143"/>
    </row>
    <row r="203" spans="2:25" ht="18.75" customHeight="1" thickBot="1" x14ac:dyDescent="0.25">
      <c r="B203" s="380">
        <f>IF(ISBLANK(H203),"",VLOOKUP(H203,DATA!$O$2:$P$7,2))</f>
        <v>1</v>
      </c>
      <c r="C203" s="1055">
        <v>43720</v>
      </c>
      <c r="D203" s="78" t="s">
        <v>98</v>
      </c>
      <c r="E203" s="1056">
        <v>0.76736111111111116</v>
      </c>
      <c r="F203" s="1056">
        <v>0.82986111111111116</v>
      </c>
      <c r="G203" s="76" t="s">
        <v>915</v>
      </c>
      <c r="H203" s="78" t="s">
        <v>33</v>
      </c>
      <c r="I203" s="78" t="s">
        <v>792</v>
      </c>
      <c r="J203" s="78" t="str">
        <f>IF(I203="","",VLOOKUP(I203,DATA!$T$3:$U$56,2,FALSE))</f>
        <v>小6</v>
      </c>
      <c r="K203" s="1057" t="s">
        <v>43</v>
      </c>
      <c r="L203" s="391"/>
      <c r="M203" s="384"/>
      <c r="N203" s="773"/>
      <c r="O203" s="773"/>
      <c r="P203" s="773"/>
      <c r="Q203" s="773"/>
      <c r="R203" s="773"/>
      <c r="S203" s="773"/>
      <c r="T203" s="367">
        <v>1.5</v>
      </c>
      <c r="U203" s="142"/>
      <c r="V203" s="142"/>
      <c r="W203" s="142"/>
      <c r="X203" s="142"/>
      <c r="Y203" s="143"/>
    </row>
    <row r="204" spans="2:25" ht="18.75" customHeight="1" thickBot="1" x14ac:dyDescent="0.25">
      <c r="B204" s="380">
        <f>IF(ISBLANK(H204),"",VLOOKUP(H204,DATA!$O$2:$P$7,2))</f>
        <v>1</v>
      </c>
      <c r="C204" s="1055">
        <v>43720</v>
      </c>
      <c r="D204" s="93" t="s">
        <v>98</v>
      </c>
      <c r="E204" s="1056">
        <v>0.70138888888888884</v>
      </c>
      <c r="F204" s="1056">
        <v>0.76388888888888884</v>
      </c>
      <c r="G204" s="76" t="s">
        <v>851</v>
      </c>
      <c r="H204" s="78" t="s">
        <v>33</v>
      </c>
      <c r="I204" s="78" t="s">
        <v>838</v>
      </c>
      <c r="J204" s="78" t="s">
        <v>960</v>
      </c>
      <c r="K204" s="1057" t="s">
        <v>194</v>
      </c>
      <c r="L204" s="391"/>
      <c r="M204" s="482"/>
      <c r="N204" s="553"/>
      <c r="O204" s="553"/>
      <c r="P204" s="553"/>
      <c r="Q204" s="553"/>
      <c r="R204" s="553"/>
      <c r="S204" s="553"/>
      <c r="T204" s="367">
        <v>1.5</v>
      </c>
      <c r="U204" s="142"/>
      <c r="V204" s="142"/>
      <c r="W204" s="142"/>
      <c r="X204" s="142"/>
      <c r="Y204" s="143"/>
    </row>
    <row r="205" spans="2:25" ht="18.75" customHeight="1" thickBot="1" x14ac:dyDescent="0.25">
      <c r="B205" s="380">
        <f>IF(ISBLANK(H205),"",VLOOKUP(H205,DATA!$O$2:$P$7,2))</f>
        <v>1</v>
      </c>
      <c r="C205" s="1055">
        <v>43720</v>
      </c>
      <c r="D205" s="78" t="s">
        <v>98</v>
      </c>
      <c r="E205" s="1056">
        <v>0.76736111111111116</v>
      </c>
      <c r="F205" s="1056">
        <v>0.82986111111111116</v>
      </c>
      <c r="G205" s="76" t="s">
        <v>914</v>
      </c>
      <c r="H205" s="78" t="s">
        <v>33</v>
      </c>
      <c r="I205" s="78" t="s">
        <v>861</v>
      </c>
      <c r="J205" s="78" t="str">
        <f>IF(I205="","",VLOOKUP(I205,DATA!$T$3:$U$56,2,FALSE))</f>
        <v>中3</v>
      </c>
      <c r="K205" s="1057" t="s">
        <v>47</v>
      </c>
      <c r="L205" s="391"/>
      <c r="M205" s="482"/>
      <c r="N205" s="553"/>
      <c r="O205" s="553"/>
      <c r="P205" s="553"/>
      <c r="Q205" s="553"/>
      <c r="R205" s="553"/>
      <c r="S205" s="553"/>
      <c r="T205" s="367">
        <v>1.5</v>
      </c>
      <c r="U205" s="142"/>
      <c r="V205" s="142"/>
      <c r="W205" s="142"/>
      <c r="X205" s="142"/>
      <c r="Y205" s="143"/>
    </row>
    <row r="206" spans="2:25" ht="18.75" customHeight="1" thickBot="1" x14ac:dyDescent="0.25">
      <c r="B206" s="380">
        <f>IF(ISBLANK(H206),"",VLOOKUP(H206,DATA!$O$2:$P$7,2))</f>
        <v>1</v>
      </c>
      <c r="C206" s="1055">
        <v>43720</v>
      </c>
      <c r="D206" s="78" t="s">
        <v>98</v>
      </c>
      <c r="E206" s="1056">
        <v>0.83333333333333337</v>
      </c>
      <c r="F206" s="1056">
        <v>0.89583333333333337</v>
      </c>
      <c r="G206" s="76" t="s">
        <v>914</v>
      </c>
      <c r="H206" s="78" t="s">
        <v>33</v>
      </c>
      <c r="I206" s="78" t="s">
        <v>878</v>
      </c>
      <c r="J206" s="78" t="str">
        <f>IF(I206="","",VLOOKUP(I206,DATA!$T$3:$U$56,2,FALSE))</f>
        <v>中2</v>
      </c>
      <c r="K206" s="1057" t="s">
        <v>47</v>
      </c>
      <c r="L206" s="391"/>
      <c r="M206" s="482"/>
      <c r="N206" s="553"/>
      <c r="O206" s="553"/>
      <c r="P206" s="553"/>
      <c r="Q206" s="553"/>
      <c r="R206" s="553"/>
      <c r="S206" s="553"/>
      <c r="T206" s="367">
        <v>1.5</v>
      </c>
      <c r="U206" s="142"/>
      <c r="V206" s="142"/>
      <c r="W206" s="142"/>
      <c r="X206" s="142"/>
      <c r="Y206" s="143"/>
    </row>
    <row r="207" spans="2:25" ht="18.75" customHeight="1" thickBot="1" x14ac:dyDescent="0.25">
      <c r="B207" s="380">
        <f>IF(ISBLANK(H207),"",VLOOKUP(H207,DATA!$O$2:$P$7,2))</f>
        <v>1</v>
      </c>
      <c r="C207" s="1055">
        <v>43720</v>
      </c>
      <c r="D207" s="93" t="s">
        <v>98</v>
      </c>
      <c r="E207" s="1056">
        <v>0.76736111111111116</v>
      </c>
      <c r="F207" s="1056">
        <v>0.82986111111111116</v>
      </c>
      <c r="G207" s="92" t="s">
        <v>48</v>
      </c>
      <c r="H207" s="1070" t="s">
        <v>73</v>
      </c>
      <c r="I207" s="93" t="s">
        <v>951</v>
      </c>
      <c r="J207" s="93" t="str">
        <f>IF(I207="","",VLOOKUP(I207,DATA!$T$3:$U$56,2,FALSE))</f>
        <v>中2</v>
      </c>
      <c r="K207" s="92" t="s">
        <v>47</v>
      </c>
      <c r="L207" s="391"/>
      <c r="M207" s="482"/>
      <c r="N207" s="553"/>
      <c r="O207" s="553"/>
      <c r="P207" s="553"/>
      <c r="Q207" s="553"/>
      <c r="R207" s="553"/>
      <c r="S207" s="553"/>
      <c r="T207" s="367">
        <v>1.5</v>
      </c>
      <c r="U207" s="142"/>
      <c r="V207" s="142"/>
      <c r="W207" s="142"/>
      <c r="X207" s="142"/>
      <c r="Y207" s="143"/>
    </row>
    <row r="208" spans="2:25" ht="18.75" customHeight="1" thickBot="1" x14ac:dyDescent="0.25">
      <c r="B208" s="380">
        <f>IF(ISBLANK(H208),"",VLOOKUP(H208,DATA!$O$2:$P$7,2))</f>
        <v>0</v>
      </c>
      <c r="C208" s="1055">
        <v>43720</v>
      </c>
      <c r="D208" s="1068" t="s">
        <v>98</v>
      </c>
      <c r="E208" s="1107">
        <v>0.76736111111111116</v>
      </c>
      <c r="F208" s="1107">
        <v>0.82986111111111116</v>
      </c>
      <c r="G208" s="1067" t="s">
        <v>707</v>
      </c>
      <c r="H208" s="1106" t="s">
        <v>21</v>
      </c>
      <c r="I208" s="1068" t="s">
        <v>430</v>
      </c>
      <c r="J208" s="1068" t="str">
        <f>IF(I208="","",VLOOKUP(I208,DATA!$T$3:$U$56,2,FALSE))</f>
        <v>高1</v>
      </c>
      <c r="K208" s="1067" t="s">
        <v>47</v>
      </c>
      <c r="L208" s="391"/>
      <c r="M208" s="482"/>
      <c r="N208" s="553"/>
      <c r="O208" s="553"/>
      <c r="P208" s="553"/>
      <c r="Q208" s="553"/>
      <c r="R208" s="553"/>
      <c r="S208" s="553"/>
      <c r="T208" s="367">
        <v>1.5</v>
      </c>
      <c r="U208" s="142"/>
      <c r="V208" s="142"/>
      <c r="W208" s="142"/>
      <c r="X208" s="142"/>
      <c r="Y208" s="143"/>
    </row>
    <row r="209" spans="2:25" ht="18.75" customHeight="1" thickBot="1" x14ac:dyDescent="0.25">
      <c r="B209" s="380">
        <f>IF(ISBLANK(H209),"",VLOOKUP(H209,DATA!$O$2:$P$7,2))</f>
        <v>1</v>
      </c>
      <c r="C209" s="1055">
        <v>43721</v>
      </c>
      <c r="D209" s="93" t="s">
        <v>327</v>
      </c>
      <c r="E209" s="1056">
        <v>0.70138888888888884</v>
      </c>
      <c r="F209" s="1056">
        <v>0.76388888888888884</v>
      </c>
      <c r="G209" s="76" t="s">
        <v>46</v>
      </c>
      <c r="H209" s="78" t="s">
        <v>33</v>
      </c>
      <c r="I209" s="78" t="s">
        <v>388</v>
      </c>
      <c r="J209" s="78" t="str">
        <f>IF(I209="","",VLOOKUP(I209,DATA!$T$3:$U$56,2,FALSE))</f>
        <v>高3</v>
      </c>
      <c r="K209" s="1057" t="s">
        <v>45</v>
      </c>
      <c r="L209" s="391"/>
      <c r="M209" s="576"/>
      <c r="N209" s="159"/>
      <c r="O209" s="159"/>
      <c r="P209" s="159"/>
      <c r="Q209" s="159"/>
      <c r="R209" s="159"/>
      <c r="S209" s="159"/>
      <c r="T209" s="367">
        <v>1.5</v>
      </c>
      <c r="U209" s="142"/>
      <c r="V209" s="142"/>
      <c r="W209" s="142"/>
      <c r="X209" s="142"/>
      <c r="Y209" s="143"/>
    </row>
    <row r="210" spans="2:25" ht="18.75" customHeight="1" thickBot="1" x14ac:dyDescent="0.25">
      <c r="B210" s="380">
        <f>IF(ISBLANK(H210),"",VLOOKUP(H210,DATA!$O$2:$P$7,2))</f>
        <v>1</v>
      </c>
      <c r="C210" s="1055">
        <v>43721</v>
      </c>
      <c r="D210" s="93" t="s">
        <v>327</v>
      </c>
      <c r="E210" s="1056">
        <v>0.76736111111111116</v>
      </c>
      <c r="F210" s="1056">
        <v>0.82986111111111116</v>
      </c>
      <c r="G210" s="76" t="s">
        <v>46</v>
      </c>
      <c r="H210" s="78" t="s">
        <v>33</v>
      </c>
      <c r="I210" s="78" t="s">
        <v>814</v>
      </c>
      <c r="J210" s="78" t="str">
        <f>IF(I210="","",VLOOKUP(I210,DATA!$T$3:$U$56,2,FALSE))</f>
        <v>高2</v>
      </c>
      <c r="K210" s="1057" t="s">
        <v>45</v>
      </c>
      <c r="L210" s="391"/>
      <c r="M210" s="576"/>
      <c r="N210" s="159"/>
      <c r="O210" s="159"/>
      <c r="P210" s="159"/>
      <c r="Q210" s="159"/>
      <c r="R210" s="159"/>
      <c r="S210" s="159"/>
      <c r="T210" s="367">
        <v>1.5</v>
      </c>
      <c r="U210" s="142"/>
      <c r="V210" s="142"/>
      <c r="W210" s="142"/>
      <c r="X210" s="142"/>
      <c r="Y210" s="143"/>
    </row>
    <row r="211" spans="2:25" ht="18.75" customHeight="1" thickBot="1" x14ac:dyDescent="0.25">
      <c r="B211" s="380">
        <f>IF(ISBLANK(H211),"",VLOOKUP(H211,DATA!$O$2:$P$7,2))</f>
        <v>1</v>
      </c>
      <c r="C211" s="1055">
        <v>43721</v>
      </c>
      <c r="D211" s="93" t="s">
        <v>327</v>
      </c>
      <c r="E211" s="1056">
        <v>0.83333333333333337</v>
      </c>
      <c r="F211" s="1056">
        <v>0.89583333333333337</v>
      </c>
      <c r="G211" s="76" t="s">
        <v>46</v>
      </c>
      <c r="H211" s="78" t="s">
        <v>33</v>
      </c>
      <c r="I211" s="78" t="s">
        <v>537</v>
      </c>
      <c r="J211" s="78" t="str">
        <f>IF(I211="","",VLOOKUP(I211,DATA!$T$3:$U$56,2,FALSE))</f>
        <v>中3</v>
      </c>
      <c r="K211" s="1057" t="s">
        <v>184</v>
      </c>
      <c r="L211" s="391"/>
      <c r="M211" s="576"/>
      <c r="N211" s="159"/>
      <c r="O211" s="159"/>
      <c r="P211" s="159"/>
      <c r="Q211" s="159"/>
      <c r="R211" s="159"/>
      <c r="S211" s="159"/>
      <c r="T211" s="367">
        <v>1.5</v>
      </c>
      <c r="U211" s="142"/>
      <c r="V211" s="142"/>
      <c r="W211" s="142"/>
      <c r="X211" s="142"/>
      <c r="Y211" s="143"/>
    </row>
    <row r="212" spans="2:25" ht="18.75" customHeight="1" thickBot="1" x14ac:dyDescent="0.25">
      <c r="B212" s="380">
        <f>IF(ISBLANK(H212),"",VLOOKUP(H212,DATA!$O$2:$P$7,2))</f>
        <v>1</v>
      </c>
      <c r="C212" s="1055">
        <v>43721</v>
      </c>
      <c r="D212" s="93" t="s">
        <v>327</v>
      </c>
      <c r="E212" s="1056">
        <v>0.76736111111111116</v>
      </c>
      <c r="F212" s="1056">
        <v>0.82986111111111116</v>
      </c>
      <c r="G212" s="76" t="s">
        <v>540</v>
      </c>
      <c r="H212" s="78" t="s">
        <v>33</v>
      </c>
      <c r="I212" s="78" t="s">
        <v>774</v>
      </c>
      <c r="J212" s="78" t="str">
        <f>IF(I212="","",VLOOKUP(I212,DATA!$T$3:$U$56,2,FALSE))</f>
        <v>高2</v>
      </c>
      <c r="K212" s="1057" t="s">
        <v>45</v>
      </c>
      <c r="L212" s="391"/>
      <c r="M212" s="482"/>
      <c r="N212" s="553"/>
      <c r="O212" s="553"/>
      <c r="P212" s="553"/>
      <c r="Q212" s="553"/>
      <c r="R212" s="553"/>
      <c r="S212" s="553"/>
      <c r="T212" s="367">
        <v>1.5</v>
      </c>
      <c r="U212" s="142"/>
      <c r="V212" s="142"/>
      <c r="W212" s="142"/>
      <c r="X212" s="142"/>
      <c r="Y212" s="143"/>
    </row>
    <row r="213" spans="2:25" ht="18.75" customHeight="1" thickBot="1" x14ac:dyDescent="0.25">
      <c r="B213" s="380">
        <f>IF(ISBLANK(H213),"",VLOOKUP(H213,DATA!$O$2:$P$7,2))</f>
        <v>1</v>
      </c>
      <c r="C213" s="1055">
        <v>43721</v>
      </c>
      <c r="D213" s="93" t="s">
        <v>327</v>
      </c>
      <c r="E213" s="1056">
        <v>0.83333333333333337</v>
      </c>
      <c r="F213" s="1056">
        <v>0.89583333333333337</v>
      </c>
      <c r="G213" s="76" t="s">
        <v>856</v>
      </c>
      <c r="H213" s="78" t="s">
        <v>33</v>
      </c>
      <c r="I213" s="78" t="s">
        <v>816</v>
      </c>
      <c r="J213" s="78" t="str">
        <f>IF(I213="","",VLOOKUP(I213,DATA!$T$3:$U$56,2,FALSE))</f>
        <v>中3</v>
      </c>
      <c r="K213" s="1057" t="s">
        <v>52</v>
      </c>
      <c r="L213" s="391"/>
      <c r="M213" s="482"/>
      <c r="N213" s="553"/>
      <c r="O213" s="553"/>
      <c r="P213" s="553"/>
      <c r="Q213" s="553"/>
      <c r="R213" s="553"/>
      <c r="S213" s="553"/>
      <c r="T213" s="367">
        <v>1.5</v>
      </c>
      <c r="U213" s="142"/>
      <c r="V213" s="142"/>
      <c r="W213" s="142"/>
      <c r="X213" s="142"/>
      <c r="Y213" s="143"/>
    </row>
    <row r="214" spans="2:25" ht="18.75" customHeight="1" thickBot="1" x14ac:dyDescent="0.25">
      <c r="B214" s="380">
        <f>IF(ISBLANK(H214),"",VLOOKUP(H214,DATA!$O$2:$P$7,2))</f>
        <v>1</v>
      </c>
      <c r="C214" s="1055">
        <v>43721</v>
      </c>
      <c r="D214" s="93" t="s">
        <v>327</v>
      </c>
      <c r="E214" s="1056">
        <v>0.70138888888888884</v>
      </c>
      <c r="F214" s="1056">
        <v>0.76388888888888884</v>
      </c>
      <c r="G214" s="76" t="s">
        <v>707</v>
      </c>
      <c r="H214" s="78" t="s">
        <v>33</v>
      </c>
      <c r="I214" s="78" t="s">
        <v>838</v>
      </c>
      <c r="J214" s="78" t="str">
        <f>IF(I214="","",VLOOKUP(I214,DATA!$T$3:$U$56,2,FALSE))</f>
        <v>中3</v>
      </c>
      <c r="K214" s="1057" t="s">
        <v>115</v>
      </c>
      <c r="L214" s="391"/>
      <c r="M214" s="482"/>
      <c r="N214" s="553"/>
      <c r="O214" s="553"/>
      <c r="P214" s="553"/>
      <c r="Q214" s="553"/>
      <c r="R214" s="553"/>
      <c r="S214" s="553"/>
      <c r="T214" s="367">
        <v>1.5</v>
      </c>
      <c r="U214" s="142"/>
      <c r="V214" s="142"/>
      <c r="W214" s="142"/>
      <c r="X214" s="142"/>
      <c r="Y214" s="143"/>
    </row>
    <row r="215" spans="2:25" ht="18.75" customHeight="1" thickBot="1" x14ac:dyDescent="0.25">
      <c r="B215" s="380">
        <f>IF(ISBLANK(H215),"",VLOOKUP(H215,DATA!$O$2:$P$7,2))</f>
        <v>1</v>
      </c>
      <c r="C215" s="1055">
        <v>43721</v>
      </c>
      <c r="D215" s="93" t="s">
        <v>327</v>
      </c>
      <c r="E215" s="1056">
        <v>0.76736111111111116</v>
      </c>
      <c r="F215" s="1056">
        <v>0.82986111111111116</v>
      </c>
      <c r="G215" s="76" t="s">
        <v>707</v>
      </c>
      <c r="H215" s="78" t="s">
        <v>33</v>
      </c>
      <c r="I215" s="78" t="s">
        <v>813</v>
      </c>
      <c r="J215" s="78" t="str">
        <f>IF(I215="","",VLOOKUP(I215,DATA!$T$3:$U$56,2,FALSE))</f>
        <v>中3</v>
      </c>
      <c r="K215" s="1057" t="s">
        <v>115</v>
      </c>
      <c r="L215" s="391"/>
      <c r="M215" s="145"/>
      <c r="N215" s="368"/>
      <c r="O215" s="368"/>
      <c r="P215" s="368"/>
      <c r="Q215" s="368"/>
      <c r="R215" s="368"/>
      <c r="S215" s="368"/>
      <c r="T215" s="367">
        <v>1.5</v>
      </c>
      <c r="U215" s="142"/>
      <c r="V215" s="142"/>
      <c r="W215" s="142"/>
      <c r="X215" s="142"/>
      <c r="Y215" s="143"/>
    </row>
    <row r="216" spans="2:25" ht="18.75" customHeight="1" thickBot="1" x14ac:dyDescent="0.25">
      <c r="B216" s="493">
        <f>IF(ISBLANK(H216),"",VLOOKUP(H216,DATA!$O$2:$P$7,2))</f>
        <v>1</v>
      </c>
      <c r="C216" s="1055">
        <v>43721</v>
      </c>
      <c r="D216" s="93" t="s">
        <v>327</v>
      </c>
      <c r="E216" s="1056">
        <v>0.83333333333333337</v>
      </c>
      <c r="F216" s="1056">
        <v>0.89583333333333337</v>
      </c>
      <c r="G216" s="92" t="s">
        <v>707</v>
      </c>
      <c r="H216" s="78" t="s">
        <v>33</v>
      </c>
      <c r="I216" s="93" t="s">
        <v>801</v>
      </c>
      <c r="J216" s="78" t="str">
        <f>IF(I216="","",VLOOKUP(I216,DATA!$T$3:$U$56,2,FALSE))</f>
        <v>高1</v>
      </c>
      <c r="K216" s="1059" t="s">
        <v>47</v>
      </c>
      <c r="L216" s="391"/>
      <c r="M216" s="396"/>
      <c r="N216" s="392"/>
      <c r="O216" s="392"/>
      <c r="P216" s="392"/>
      <c r="Q216" s="392"/>
      <c r="R216" s="392"/>
      <c r="S216" s="392"/>
      <c r="T216" s="393">
        <v>1.5</v>
      </c>
      <c r="U216" s="142"/>
      <c r="V216" s="142"/>
      <c r="W216" s="142"/>
      <c r="X216" s="142"/>
      <c r="Y216" s="143"/>
    </row>
    <row r="217" spans="2:25" ht="18.75" customHeight="1" thickBot="1" x14ac:dyDescent="0.25">
      <c r="B217" s="380">
        <f>IF(ISBLANK(H217),"",VLOOKUP(H217,DATA!$O$2:$P$7,2))</f>
        <v>1</v>
      </c>
      <c r="C217" s="1055">
        <v>43721</v>
      </c>
      <c r="D217" s="93" t="s">
        <v>99</v>
      </c>
      <c r="E217" s="1056">
        <v>0.76736111111111116</v>
      </c>
      <c r="F217" s="1056">
        <v>0.82986111111111116</v>
      </c>
      <c r="G217" s="76" t="s">
        <v>915</v>
      </c>
      <c r="H217" s="78" t="s">
        <v>33</v>
      </c>
      <c r="I217" s="78" t="s">
        <v>788</v>
      </c>
      <c r="J217" s="78" t="str">
        <f>IF(I217="","",VLOOKUP(I217,DATA!$T$3:$U$56,2,FALSE))</f>
        <v>中3</v>
      </c>
      <c r="K217" s="1057" t="s">
        <v>43</v>
      </c>
      <c r="L217" s="391"/>
      <c r="M217" s="396"/>
      <c r="N217" s="142"/>
      <c r="O217" s="142"/>
      <c r="P217" s="142"/>
      <c r="Q217" s="142"/>
      <c r="R217" s="142"/>
      <c r="S217" s="142"/>
      <c r="T217" s="367">
        <v>1.5</v>
      </c>
      <c r="U217" s="142"/>
      <c r="V217" s="142"/>
      <c r="W217" s="142"/>
      <c r="X217" s="142"/>
      <c r="Y217" s="143"/>
    </row>
    <row r="218" spans="2:25" ht="18.75" customHeight="1" thickBot="1" x14ac:dyDescent="0.25">
      <c r="B218" s="380">
        <f>IF(ISBLANK(H218),"",VLOOKUP(H218,DATA!$O$2:$P$7,2))</f>
        <v>1</v>
      </c>
      <c r="C218" s="1055">
        <v>43721</v>
      </c>
      <c r="D218" s="93" t="s">
        <v>99</v>
      </c>
      <c r="E218" s="1056">
        <v>0.83333333333333337</v>
      </c>
      <c r="F218" s="1056">
        <v>0.89583333333333337</v>
      </c>
      <c r="G218" s="92" t="s">
        <v>916</v>
      </c>
      <c r="H218" s="93" t="s">
        <v>33</v>
      </c>
      <c r="I218" s="93" t="s">
        <v>830</v>
      </c>
      <c r="J218" s="93" t="str">
        <f>IF(I218="","",VLOOKUP(I218,DATA!$T$3:$U$56,2,FALSE))</f>
        <v>中2</v>
      </c>
      <c r="K218" s="92" t="s">
        <v>45</v>
      </c>
      <c r="L218" s="391"/>
      <c r="M218" s="482"/>
      <c r="N218" s="482"/>
      <c r="O218" s="482"/>
      <c r="P218" s="482"/>
      <c r="Q218" s="482"/>
      <c r="R218" s="482"/>
      <c r="S218" s="482"/>
      <c r="T218" s="393">
        <v>1.5</v>
      </c>
      <c r="U218" s="142"/>
      <c r="V218" s="142"/>
      <c r="W218" s="142"/>
      <c r="X218" s="142"/>
      <c r="Y218" s="143"/>
    </row>
    <row r="219" spans="2:25" ht="18.75" customHeight="1" thickBot="1" x14ac:dyDescent="0.25">
      <c r="B219" s="380">
        <f>IF(ISBLANK(H219),"",VLOOKUP(H219,DATA!$O$2:$P$7,2))</f>
        <v>1</v>
      </c>
      <c r="C219" s="1055">
        <v>43721</v>
      </c>
      <c r="D219" s="461" t="s">
        <v>327</v>
      </c>
      <c r="E219" s="1058">
        <v>0.70833333333333337</v>
      </c>
      <c r="F219" s="1058">
        <v>0.75</v>
      </c>
      <c r="G219" s="1067" t="s">
        <v>349</v>
      </c>
      <c r="H219" s="1068" t="s">
        <v>33</v>
      </c>
      <c r="I219" s="1068" t="s">
        <v>577</v>
      </c>
      <c r="J219" s="1068" t="str">
        <f>IF(I219="","",VLOOKUP(I219,DATA!$T$3:$U$56,2,FALSE))</f>
        <v>小2</v>
      </c>
      <c r="K219" s="1101" t="s">
        <v>76</v>
      </c>
      <c r="L219" s="801"/>
      <c r="M219" s="396"/>
      <c r="N219" s="142"/>
      <c r="O219" s="142"/>
      <c r="P219" s="142"/>
      <c r="Q219" s="142"/>
      <c r="R219" s="142"/>
      <c r="S219" s="142"/>
      <c r="T219" s="802">
        <v>1</v>
      </c>
      <c r="U219" s="396" t="s">
        <v>185</v>
      </c>
      <c r="V219" s="142"/>
      <c r="W219" s="142"/>
      <c r="X219" s="142"/>
      <c r="Y219" s="143"/>
    </row>
    <row r="220" spans="2:25" ht="18.75" customHeight="1" thickBot="1" x14ac:dyDescent="0.25">
      <c r="B220" s="380">
        <f>IF(ISBLANK(H220),"",VLOOKUP(H220,DATA!$O$2:$P$7,2))</f>
        <v>0</v>
      </c>
      <c r="C220" s="1055">
        <v>43722</v>
      </c>
      <c r="D220" s="78" t="s">
        <v>100</v>
      </c>
      <c r="E220" s="1102">
        <v>0.67361111111111116</v>
      </c>
      <c r="F220" s="1102">
        <v>0.73611111111111116</v>
      </c>
      <c r="G220" s="76" t="s">
        <v>407</v>
      </c>
      <c r="H220" s="680" t="s">
        <v>21</v>
      </c>
      <c r="I220" s="78" t="s">
        <v>722</v>
      </c>
      <c r="J220" s="78" t="str">
        <f>IF(I220="","",VLOOKUP(I220,DATA!$T$3:$U$56,2,FALSE))</f>
        <v>高1</v>
      </c>
      <c r="K220" s="1057" t="s">
        <v>43</v>
      </c>
      <c r="L220" s="797"/>
      <c r="M220" s="798"/>
      <c r="N220" s="799"/>
      <c r="O220" s="799"/>
      <c r="P220" s="799"/>
      <c r="Q220" s="799"/>
      <c r="R220" s="799"/>
      <c r="S220" s="799"/>
      <c r="T220" s="800">
        <v>1.5</v>
      </c>
      <c r="U220" s="142"/>
      <c r="V220" s="142"/>
      <c r="W220" s="142"/>
      <c r="X220" s="142"/>
      <c r="Y220" s="143"/>
    </row>
    <row r="221" spans="2:25" ht="18.75" customHeight="1" thickBot="1" x14ac:dyDescent="0.25">
      <c r="B221" s="380">
        <f>IF(ISBLANK(H221),"",VLOOKUP(H221,DATA!$O$2:$P$7,2))</f>
        <v>1</v>
      </c>
      <c r="C221" s="1055">
        <v>43722</v>
      </c>
      <c r="D221" s="78" t="s">
        <v>100</v>
      </c>
      <c r="E221" s="1056">
        <v>0.60763888888888895</v>
      </c>
      <c r="F221" s="1056">
        <v>0.67013888888888884</v>
      </c>
      <c r="G221" s="76" t="s">
        <v>46</v>
      </c>
      <c r="H221" s="78" t="s">
        <v>33</v>
      </c>
      <c r="I221" s="78" t="s">
        <v>567</v>
      </c>
      <c r="J221" s="78" t="str">
        <f>IF(I221="","",VLOOKUP(I221,DATA!$T$3:$U$56,2,FALSE))</f>
        <v>高卒</v>
      </c>
      <c r="K221" s="1057" t="s">
        <v>194</v>
      </c>
      <c r="L221" s="391"/>
      <c r="M221" s="384"/>
      <c r="N221" s="384"/>
      <c r="O221" s="384"/>
      <c r="P221" s="384"/>
      <c r="Q221" s="384"/>
      <c r="R221" s="384"/>
      <c r="S221" s="384"/>
      <c r="T221" s="393">
        <v>1.5</v>
      </c>
      <c r="U221" s="142"/>
      <c r="V221" s="142"/>
      <c r="W221" s="142"/>
      <c r="X221" s="142"/>
      <c r="Y221" s="143"/>
    </row>
    <row r="222" spans="2:25" ht="18.75" customHeight="1" thickBot="1" x14ac:dyDescent="0.25">
      <c r="B222" s="380">
        <f>IF(ISBLANK(H222),"",VLOOKUP(H222,DATA!$O$2:$P$7,2))</f>
        <v>1</v>
      </c>
      <c r="C222" s="1055">
        <v>43722</v>
      </c>
      <c r="D222" s="78" t="s">
        <v>100</v>
      </c>
      <c r="E222" s="1056">
        <v>0.67361111111111116</v>
      </c>
      <c r="F222" s="1056">
        <v>0.73611111111111116</v>
      </c>
      <c r="G222" s="76" t="s">
        <v>46</v>
      </c>
      <c r="H222" s="78" t="s">
        <v>33</v>
      </c>
      <c r="I222" s="78" t="s">
        <v>788</v>
      </c>
      <c r="J222" s="78" t="str">
        <f>IF(I222="","",VLOOKUP(I222,DATA!$T$3:$U$56,2,FALSE))</f>
        <v>中3</v>
      </c>
      <c r="K222" s="1057" t="s">
        <v>45</v>
      </c>
      <c r="L222" s="391"/>
      <c r="M222" s="384"/>
      <c r="N222" s="384"/>
      <c r="O222" s="384"/>
      <c r="P222" s="384"/>
      <c r="Q222" s="384"/>
      <c r="R222" s="384"/>
      <c r="S222" s="384"/>
      <c r="T222" s="393">
        <v>1.5</v>
      </c>
      <c r="U222" s="142"/>
      <c r="V222" s="142"/>
      <c r="W222" s="142"/>
      <c r="X222" s="142"/>
      <c r="Y222" s="143"/>
    </row>
    <row r="223" spans="2:25" ht="18.75" customHeight="1" thickBot="1" x14ac:dyDescent="0.25">
      <c r="B223" s="380">
        <f>IF(ISBLANK(H223),"",VLOOKUP(H223,DATA!$O$2:$P$7,2))</f>
        <v>1</v>
      </c>
      <c r="C223" s="1055">
        <v>43722</v>
      </c>
      <c r="D223" s="78" t="s">
        <v>100</v>
      </c>
      <c r="E223" s="1056">
        <v>0.73958333333333337</v>
      </c>
      <c r="F223" s="1056">
        <v>0.80208333333333337</v>
      </c>
      <c r="G223" s="76" t="s">
        <v>46</v>
      </c>
      <c r="H223" s="78" t="s">
        <v>33</v>
      </c>
      <c r="I223" s="78" t="s">
        <v>805</v>
      </c>
      <c r="J223" s="78" t="str">
        <f>IF(I223="","",VLOOKUP(I223,DATA!$T$3:$U$56,2,FALSE))</f>
        <v>中1</v>
      </c>
      <c r="K223" s="1057" t="s">
        <v>45</v>
      </c>
      <c r="L223" s="391"/>
      <c r="M223" s="384"/>
      <c r="N223" s="384"/>
      <c r="O223" s="384"/>
      <c r="P223" s="384"/>
      <c r="Q223" s="384"/>
      <c r="R223" s="384"/>
      <c r="S223" s="384"/>
      <c r="T223" s="393">
        <v>1.5</v>
      </c>
      <c r="U223" s="142"/>
      <c r="V223" s="142"/>
      <c r="W223" s="142"/>
      <c r="X223" s="142"/>
      <c r="Y223" s="143"/>
    </row>
    <row r="224" spans="2:25" ht="18.75" customHeight="1" thickBot="1" x14ac:dyDescent="0.25">
      <c r="B224" s="380">
        <f>IF(ISBLANK(H224),"",VLOOKUP(H224,DATA!$O$2:$P$7,2))</f>
        <v>1</v>
      </c>
      <c r="C224" s="1055">
        <v>43722</v>
      </c>
      <c r="D224" s="78" t="s">
        <v>100</v>
      </c>
      <c r="E224" s="1056">
        <v>0.80555555555555547</v>
      </c>
      <c r="F224" s="1056">
        <v>0.86805555555555547</v>
      </c>
      <c r="G224" s="76" t="s">
        <v>46</v>
      </c>
      <c r="H224" s="78" t="s">
        <v>33</v>
      </c>
      <c r="I224" s="78" t="s">
        <v>425</v>
      </c>
      <c r="J224" s="78" t="str">
        <f>IF(I224="","",VLOOKUP(I224,DATA!$T$3:$U$56,2,FALSE))</f>
        <v>高3</v>
      </c>
      <c r="K224" s="1057" t="s">
        <v>47</v>
      </c>
      <c r="L224" s="391"/>
      <c r="M224" s="636"/>
      <c r="N224" s="773"/>
      <c r="O224" s="773"/>
      <c r="P224" s="773"/>
      <c r="Q224" s="773"/>
      <c r="R224" s="773"/>
      <c r="S224" s="773"/>
      <c r="T224" s="367">
        <v>1.5</v>
      </c>
      <c r="U224" s="142"/>
      <c r="V224" s="142"/>
      <c r="W224" s="142"/>
      <c r="X224" s="142"/>
      <c r="Y224" s="143"/>
    </row>
    <row r="225" spans="2:25" ht="18.75" customHeight="1" thickBot="1" x14ac:dyDescent="0.25">
      <c r="B225" s="380">
        <f>IF(ISBLANK(H225),"",VLOOKUP(H225,DATA!$O$2:$P$7,2))</f>
        <v>1</v>
      </c>
      <c r="C225" s="1055">
        <v>43722</v>
      </c>
      <c r="D225" s="78" t="s">
        <v>100</v>
      </c>
      <c r="E225" s="1056">
        <v>0.54166666666666663</v>
      </c>
      <c r="F225" s="1056">
        <v>0.60416666666666663</v>
      </c>
      <c r="G225" s="76" t="s">
        <v>48</v>
      </c>
      <c r="H225" s="78" t="s">
        <v>33</v>
      </c>
      <c r="I225" s="78" t="s">
        <v>813</v>
      </c>
      <c r="J225" s="78" t="str">
        <f>IF(I225="","",VLOOKUP(I225,DATA!$T$3:$U$56,2,FALSE))</f>
        <v>中3</v>
      </c>
      <c r="K225" s="1057" t="s">
        <v>45</v>
      </c>
      <c r="L225" s="391"/>
      <c r="M225" s="145"/>
      <c r="N225" s="368"/>
      <c r="O225" s="368"/>
      <c r="P225" s="368"/>
      <c r="Q225" s="368"/>
      <c r="R225" s="368"/>
      <c r="S225" s="368"/>
      <c r="T225" s="367">
        <v>1.5</v>
      </c>
      <c r="U225" s="142"/>
      <c r="V225" s="142"/>
      <c r="W225" s="142"/>
      <c r="X225" s="142"/>
      <c r="Y225" s="143"/>
    </row>
    <row r="226" spans="2:25" ht="18.75" customHeight="1" thickBot="1" x14ac:dyDescent="0.25">
      <c r="B226" s="380">
        <f>IF(ISBLANK(H226),"",VLOOKUP(H226,DATA!$O$2:$P$7,2))</f>
        <v>0</v>
      </c>
      <c r="C226" s="1055">
        <v>43722</v>
      </c>
      <c r="D226" s="78" t="s">
        <v>100</v>
      </c>
      <c r="E226" s="1056">
        <v>0.60763888888888895</v>
      </c>
      <c r="F226" s="1056">
        <v>0.67013888888888884</v>
      </c>
      <c r="G226" s="76" t="s">
        <v>48</v>
      </c>
      <c r="H226" s="680" t="s">
        <v>21</v>
      </c>
      <c r="I226" s="78" t="s">
        <v>401</v>
      </c>
      <c r="J226" s="78" t="str">
        <f>IF(I226="","",VLOOKUP(I226,DATA!$T$3:$U$56,2,FALSE))</f>
        <v>高1</v>
      </c>
      <c r="K226" s="1057" t="s">
        <v>45</v>
      </c>
      <c r="L226" s="391"/>
      <c r="M226" s="396"/>
      <c r="N226" s="142"/>
      <c r="O226" s="142"/>
      <c r="P226" s="142"/>
      <c r="Q226" s="142"/>
      <c r="R226" s="142"/>
      <c r="S226" s="142"/>
      <c r="T226" s="367">
        <v>1.5</v>
      </c>
      <c r="U226" s="142"/>
      <c r="V226" s="142"/>
      <c r="W226" s="142"/>
      <c r="X226" s="142"/>
      <c r="Y226" s="143"/>
    </row>
    <row r="227" spans="2:25" ht="18.75" customHeight="1" thickBot="1" x14ac:dyDescent="0.25">
      <c r="B227" s="380">
        <f>IF(ISBLANK(H227),"",VLOOKUP(H227,DATA!$O$2:$P$7,2))</f>
        <v>1</v>
      </c>
      <c r="C227" s="1055">
        <v>43722</v>
      </c>
      <c r="D227" s="78" t="s">
        <v>100</v>
      </c>
      <c r="E227" s="1056">
        <v>0.67361111111111116</v>
      </c>
      <c r="F227" s="1056">
        <v>0.73611111111111116</v>
      </c>
      <c r="G227" s="76" t="s">
        <v>769</v>
      </c>
      <c r="H227" s="78" t="s">
        <v>33</v>
      </c>
      <c r="I227" s="78" t="s">
        <v>865</v>
      </c>
      <c r="J227" s="78" t="str">
        <f>IF(I227="","",VLOOKUP(I227,DATA!$T$3:$U$56,2,FALSE))</f>
        <v>小5</v>
      </c>
      <c r="K227" s="1057" t="s">
        <v>41</v>
      </c>
      <c r="L227" s="391"/>
      <c r="M227" s="384"/>
      <c r="N227" s="384"/>
      <c r="O227" s="384"/>
      <c r="P227" s="384"/>
      <c r="Q227" s="384"/>
      <c r="R227" s="384"/>
      <c r="S227" s="384"/>
      <c r="T227" s="393">
        <v>1</v>
      </c>
      <c r="U227" s="142" t="s">
        <v>918</v>
      </c>
      <c r="V227" s="142"/>
      <c r="W227" s="142"/>
      <c r="X227" s="142"/>
      <c r="Y227" s="143"/>
    </row>
    <row r="228" spans="2:25" ht="18.75" customHeight="1" thickBot="1" x14ac:dyDescent="0.25">
      <c r="B228" s="380">
        <f>IF(ISBLANK(H228),"",VLOOKUP(H228,DATA!$O$2:$P$7,2))</f>
        <v>1</v>
      </c>
      <c r="C228" s="1055">
        <v>43722</v>
      </c>
      <c r="D228" s="461" t="s">
        <v>100</v>
      </c>
      <c r="E228" s="1058">
        <v>0.67361111111111116</v>
      </c>
      <c r="F228" s="1058">
        <v>0.73611111111111116</v>
      </c>
      <c r="G228" s="459" t="s">
        <v>769</v>
      </c>
      <c r="H228" s="461" t="s">
        <v>33</v>
      </c>
      <c r="I228" s="461" t="s">
        <v>580</v>
      </c>
      <c r="J228" s="461" t="str">
        <f>IF(I228="","",VLOOKUP(I228,DATA!$T$3:$U$56,2,FALSE))</f>
        <v>中2</v>
      </c>
      <c r="K228" s="1101" t="s">
        <v>207</v>
      </c>
      <c r="L228" s="801"/>
      <c r="M228" s="396"/>
      <c r="N228" s="384"/>
      <c r="O228" s="384"/>
      <c r="P228" s="384"/>
      <c r="Q228" s="384"/>
      <c r="R228" s="384"/>
      <c r="S228" s="384"/>
      <c r="T228" s="393">
        <v>1.5</v>
      </c>
      <c r="U228" s="142"/>
      <c r="V228" s="142"/>
      <c r="W228" s="142"/>
      <c r="X228" s="142"/>
      <c r="Y228" s="143"/>
    </row>
    <row r="229" spans="2:25" ht="18.75" customHeight="1" thickBot="1" x14ac:dyDescent="0.25">
      <c r="B229" s="380">
        <f>IF(ISBLANK(H229),"",VLOOKUP(H229,DATA!$O$2:$P$7,2))</f>
        <v>0</v>
      </c>
      <c r="C229" s="805">
        <v>43724</v>
      </c>
      <c r="D229" s="698" t="s">
        <v>25</v>
      </c>
      <c r="E229" s="806">
        <v>0.63541666666666663</v>
      </c>
      <c r="F229" s="806">
        <v>0.69791666666666663</v>
      </c>
      <c r="G229" s="807" t="s">
        <v>46</v>
      </c>
      <c r="H229" s="680" t="s">
        <v>21</v>
      </c>
      <c r="I229" s="680" t="s">
        <v>567</v>
      </c>
      <c r="J229" s="680" t="str">
        <f>IF(I229="","",VLOOKUP(I229,DATA!$T$3:$U$56,2,FALSE))</f>
        <v>高卒</v>
      </c>
      <c r="K229" s="808" t="s">
        <v>193</v>
      </c>
      <c r="L229" s="391"/>
      <c r="M229" s="384"/>
      <c r="N229" s="384"/>
      <c r="O229" s="384"/>
      <c r="P229" s="384"/>
      <c r="Q229" s="384"/>
      <c r="R229" s="384"/>
      <c r="S229" s="384"/>
      <c r="T229" s="393">
        <v>1.5</v>
      </c>
      <c r="U229" s="142"/>
      <c r="V229" s="142"/>
      <c r="W229" s="142"/>
      <c r="X229" s="142"/>
      <c r="Y229" s="143"/>
    </row>
    <row r="230" spans="2:25" ht="18.75" customHeight="1" thickBot="1" x14ac:dyDescent="0.25">
      <c r="B230" s="380">
        <f>IF(ISBLANK(H230),"",VLOOKUP(H230,DATA!$O$2:$P$7,2))</f>
        <v>0</v>
      </c>
      <c r="C230" s="805">
        <v>43724</v>
      </c>
      <c r="D230" s="698" t="s">
        <v>25</v>
      </c>
      <c r="E230" s="806">
        <v>0.70138888888888884</v>
      </c>
      <c r="F230" s="806">
        <v>0.76388888888888884</v>
      </c>
      <c r="G230" s="807" t="s">
        <v>46</v>
      </c>
      <c r="H230" s="680" t="s">
        <v>21</v>
      </c>
      <c r="I230" s="680" t="s">
        <v>537</v>
      </c>
      <c r="J230" s="680" t="str">
        <f>IF(I230="","",VLOOKUP(I230,DATA!$T$3:$U$56,2,FALSE))</f>
        <v>中3</v>
      </c>
      <c r="K230" s="808" t="s">
        <v>45</v>
      </c>
      <c r="L230" s="391"/>
      <c r="M230" s="576"/>
      <c r="N230" s="159"/>
      <c r="O230" s="159"/>
      <c r="P230" s="159"/>
      <c r="Q230" s="159"/>
      <c r="R230" s="159"/>
      <c r="S230" s="159"/>
      <c r="T230" s="367">
        <v>1.5</v>
      </c>
      <c r="U230" s="142"/>
      <c r="V230" s="142"/>
      <c r="W230" s="142"/>
      <c r="X230" s="142"/>
      <c r="Y230" s="143"/>
    </row>
    <row r="231" spans="2:25" ht="18.75" customHeight="1" thickBot="1" x14ac:dyDescent="0.25">
      <c r="B231" s="493">
        <f>IF(ISBLANK(H231),"",VLOOKUP(H231,DATA!$O$2:$P$7,2))</f>
        <v>0</v>
      </c>
      <c r="C231" s="805">
        <v>43724</v>
      </c>
      <c r="D231" s="680" t="s">
        <v>25</v>
      </c>
      <c r="E231" s="806">
        <v>0.76736111111111116</v>
      </c>
      <c r="F231" s="806">
        <v>0.82986111111111116</v>
      </c>
      <c r="G231" s="807" t="s">
        <v>46</v>
      </c>
      <c r="H231" s="680" t="s">
        <v>21</v>
      </c>
      <c r="I231" s="680" t="s">
        <v>563</v>
      </c>
      <c r="J231" s="680" t="e">
        <f>IF(I231="","",VLOOKUP(I231,DATA!$T$3:$U$56,2,FALSE))</f>
        <v>#N/A</v>
      </c>
      <c r="K231" s="808" t="s">
        <v>45</v>
      </c>
      <c r="L231" s="391"/>
      <c r="M231" s="384"/>
      <c r="N231" s="384"/>
      <c r="O231" s="384"/>
      <c r="P231" s="384"/>
      <c r="Q231" s="384"/>
      <c r="R231" s="384"/>
      <c r="S231" s="384"/>
      <c r="T231" s="393">
        <v>1.5</v>
      </c>
      <c r="U231" s="142"/>
      <c r="V231" s="142"/>
      <c r="W231" s="142"/>
      <c r="X231" s="142"/>
      <c r="Y231" s="143"/>
    </row>
    <row r="232" spans="2:25" ht="18.75" customHeight="1" thickBot="1" x14ac:dyDescent="0.25">
      <c r="B232" s="493">
        <f>IF(ISBLANK(H232),"",VLOOKUP(H232,DATA!$O$2:$P$7,2))</f>
        <v>0</v>
      </c>
      <c r="C232" s="805">
        <v>43724</v>
      </c>
      <c r="D232" s="698" t="s">
        <v>25</v>
      </c>
      <c r="E232" s="806">
        <v>0.83333333333333337</v>
      </c>
      <c r="F232" s="806">
        <v>0.89583333333333337</v>
      </c>
      <c r="G232" s="809" t="s">
        <v>209</v>
      </c>
      <c r="H232" s="680" t="s">
        <v>21</v>
      </c>
      <c r="I232" s="698" t="s">
        <v>801</v>
      </c>
      <c r="J232" s="680" t="str">
        <f>IF(I232="","",VLOOKUP(I232,DATA!$T$3:$U$56,2,FALSE))</f>
        <v>高1</v>
      </c>
      <c r="K232" s="810" t="s">
        <v>45</v>
      </c>
      <c r="L232" s="391"/>
      <c r="M232" s="396"/>
      <c r="N232" s="392"/>
      <c r="O232" s="392"/>
      <c r="P232" s="392"/>
      <c r="Q232" s="392"/>
      <c r="R232" s="392"/>
      <c r="S232" s="392"/>
      <c r="T232" s="393">
        <v>1.5</v>
      </c>
      <c r="U232" s="142"/>
      <c r="V232" s="142"/>
      <c r="W232" s="142"/>
      <c r="X232" s="142"/>
      <c r="Y232" s="143"/>
    </row>
    <row r="233" spans="2:25" ht="18.75" customHeight="1" thickBot="1" x14ac:dyDescent="0.25">
      <c r="B233" s="380">
        <f>IF(ISBLANK(H233),"",VLOOKUP(H233,DATA!$O$2:$P$7,2))</f>
        <v>0</v>
      </c>
      <c r="C233" s="805">
        <v>43724</v>
      </c>
      <c r="D233" s="698" t="s">
        <v>25</v>
      </c>
      <c r="E233" s="806">
        <v>0.70138888888888884</v>
      </c>
      <c r="F233" s="806">
        <v>0.76388888888888884</v>
      </c>
      <c r="G233" s="807" t="s">
        <v>707</v>
      </c>
      <c r="H233" s="680" t="s">
        <v>21</v>
      </c>
      <c r="I233" s="680" t="s">
        <v>838</v>
      </c>
      <c r="J233" s="680" t="str">
        <f>IF(I233="","",VLOOKUP(I233,DATA!$T$3:$U$56,2,FALSE))</f>
        <v>中3</v>
      </c>
      <c r="K233" s="808" t="s">
        <v>114</v>
      </c>
      <c r="L233" s="391"/>
      <c r="M233" s="482"/>
      <c r="N233" s="482"/>
      <c r="O233" s="482"/>
      <c r="P233" s="482"/>
      <c r="Q233" s="482"/>
      <c r="R233" s="482"/>
      <c r="S233" s="482"/>
      <c r="T233" s="393">
        <v>1.5</v>
      </c>
      <c r="U233" s="142"/>
      <c r="V233" s="142"/>
      <c r="W233" s="142"/>
      <c r="X233" s="142"/>
      <c r="Y233" s="143"/>
    </row>
    <row r="234" spans="2:25" ht="18.75" customHeight="1" thickBot="1" x14ac:dyDescent="0.25">
      <c r="B234" s="380">
        <f>IF(ISBLANK(H234),"",VLOOKUP(H234,DATA!$O$2:$P$7,2))</f>
        <v>0</v>
      </c>
      <c r="C234" s="805">
        <v>43724</v>
      </c>
      <c r="D234" s="680" t="s">
        <v>25</v>
      </c>
      <c r="E234" s="806">
        <v>0.76736111111111116</v>
      </c>
      <c r="F234" s="806">
        <v>0.82986111111111116</v>
      </c>
      <c r="G234" s="807" t="s">
        <v>707</v>
      </c>
      <c r="H234" s="680" t="s">
        <v>21</v>
      </c>
      <c r="I234" s="680" t="s">
        <v>813</v>
      </c>
      <c r="J234" s="680" t="str">
        <f>IF(I234="","",VLOOKUP(I234,DATA!$T$3:$U$56,2,FALSE))</f>
        <v>中3</v>
      </c>
      <c r="K234" s="808" t="s">
        <v>114</v>
      </c>
      <c r="L234" s="391"/>
      <c r="M234" s="145"/>
      <c r="N234" s="368"/>
      <c r="O234" s="368"/>
      <c r="P234" s="368"/>
      <c r="Q234" s="368"/>
      <c r="R234" s="368"/>
      <c r="S234" s="368"/>
      <c r="T234" s="367">
        <v>1.5</v>
      </c>
      <c r="U234" s="142"/>
      <c r="V234" s="142"/>
      <c r="W234" s="142"/>
      <c r="X234" s="142"/>
      <c r="Y234" s="143"/>
    </row>
    <row r="235" spans="2:25" ht="18.75" customHeight="1" thickBot="1" x14ac:dyDescent="0.25">
      <c r="B235" s="380">
        <f>IF(ISBLANK(H235),"",VLOOKUP(H235,DATA!$O$2:$P$7,2))</f>
        <v>0</v>
      </c>
      <c r="C235" s="805">
        <v>43724</v>
      </c>
      <c r="D235" s="680" t="s">
        <v>25</v>
      </c>
      <c r="E235" s="806">
        <v>0.83333333333333337</v>
      </c>
      <c r="F235" s="806">
        <v>0.89583333333333337</v>
      </c>
      <c r="G235" s="807" t="s">
        <v>707</v>
      </c>
      <c r="H235" s="680" t="s">
        <v>21</v>
      </c>
      <c r="I235" s="680" t="s">
        <v>699</v>
      </c>
      <c r="J235" s="680" t="str">
        <f>IF(I235="","",VLOOKUP(I235,DATA!$T$3:$U$56,2,FALSE))</f>
        <v>高2</v>
      </c>
      <c r="K235" s="808" t="s">
        <v>47</v>
      </c>
      <c r="L235" s="391"/>
      <c r="M235" s="392"/>
      <c r="N235" s="392"/>
      <c r="O235" s="392"/>
      <c r="P235" s="392"/>
      <c r="Q235" s="392"/>
      <c r="R235" s="392"/>
      <c r="S235" s="392"/>
      <c r="T235" s="393">
        <v>1.5</v>
      </c>
      <c r="U235" s="142"/>
      <c r="V235" s="142"/>
      <c r="W235" s="142"/>
      <c r="X235" s="142"/>
      <c r="Y235" s="143"/>
    </row>
    <row r="236" spans="2:25" ht="18.75" customHeight="1" thickBot="1" x14ac:dyDescent="0.25">
      <c r="B236" s="380">
        <f>IF(ISBLANK(H236),"",VLOOKUP(H236,DATA!$O$2:$P$7,2))</f>
        <v>0</v>
      </c>
      <c r="C236" s="805">
        <v>43724</v>
      </c>
      <c r="D236" s="698" t="s">
        <v>25</v>
      </c>
      <c r="E236" s="806">
        <v>0.76736111111111116</v>
      </c>
      <c r="F236" s="806">
        <v>0.82986111111111116</v>
      </c>
      <c r="G236" s="807" t="s">
        <v>911</v>
      </c>
      <c r="H236" s="680" t="s">
        <v>21</v>
      </c>
      <c r="I236" s="680" t="s">
        <v>823</v>
      </c>
      <c r="J236" s="680" t="str">
        <f>IF(I236="","",VLOOKUP(I236,DATA!$T$3:$U$56,2,FALSE))</f>
        <v>中2</v>
      </c>
      <c r="K236" s="808" t="s">
        <v>47</v>
      </c>
      <c r="L236" s="391"/>
      <c r="M236" s="482"/>
      <c r="N236" s="482"/>
      <c r="O236" s="482"/>
      <c r="P236" s="482"/>
      <c r="Q236" s="482"/>
      <c r="R236" s="482"/>
      <c r="S236" s="482"/>
      <c r="T236" s="393">
        <v>1.5</v>
      </c>
      <c r="U236" s="142"/>
      <c r="V236" s="142"/>
      <c r="W236" s="142"/>
      <c r="X236" s="142"/>
      <c r="Y236" s="143"/>
    </row>
    <row r="237" spans="2:25" ht="18.75" customHeight="1" thickBot="1" x14ac:dyDescent="0.25">
      <c r="B237" s="380">
        <f>IF(ISBLANK(H237),"",VLOOKUP(H237,DATA!$O$2:$P$7,2))</f>
        <v>0</v>
      </c>
      <c r="C237" s="805">
        <v>43724</v>
      </c>
      <c r="D237" s="796" t="s">
        <v>25</v>
      </c>
      <c r="E237" s="811">
        <v>0.83333333333333337</v>
      </c>
      <c r="F237" s="811">
        <v>0.89583333333333337</v>
      </c>
      <c r="G237" s="812" t="s">
        <v>911</v>
      </c>
      <c r="H237" s="680" t="s">
        <v>21</v>
      </c>
      <c r="I237" s="796" t="s">
        <v>675</v>
      </c>
      <c r="J237" s="796" t="str">
        <f>IF(I237="","",VLOOKUP(I237,DATA!$T$3:$U$56,2,FALSE))</f>
        <v>中1</v>
      </c>
      <c r="K237" s="812" t="s">
        <v>83</v>
      </c>
      <c r="L237" s="391"/>
      <c r="M237" s="392"/>
      <c r="N237" s="392"/>
      <c r="O237" s="392"/>
      <c r="P237" s="392"/>
      <c r="Q237" s="392"/>
      <c r="R237" s="392"/>
      <c r="S237" s="392"/>
      <c r="T237" s="393">
        <v>1.5</v>
      </c>
      <c r="U237" s="142"/>
      <c r="V237" s="142"/>
      <c r="W237" s="142"/>
      <c r="X237" s="142"/>
      <c r="Y237" s="143"/>
    </row>
    <row r="238" spans="2:25" ht="18.75" customHeight="1" thickBot="1" x14ac:dyDescent="0.25">
      <c r="B238" s="380">
        <f>IF(ISBLANK(H238),"",VLOOKUP(H238,DATA!$O$2:$P$7,2))</f>
        <v>1</v>
      </c>
      <c r="C238" s="1055">
        <v>43725</v>
      </c>
      <c r="D238" s="93" t="s">
        <v>26</v>
      </c>
      <c r="E238" s="1056">
        <v>0.63541666666666663</v>
      </c>
      <c r="F238" s="1056">
        <v>0.69791666666666663</v>
      </c>
      <c r="G238" s="76" t="s">
        <v>707</v>
      </c>
      <c r="H238" s="78" t="s">
        <v>40</v>
      </c>
      <c r="I238" s="78" t="s">
        <v>675</v>
      </c>
      <c r="J238" s="469" t="str">
        <f>IF(I238="","",VLOOKUP(I238,DATA!$T$3:$U$56,2,FALSE))</f>
        <v>中1</v>
      </c>
      <c r="K238" s="467" t="s">
        <v>83</v>
      </c>
      <c r="L238" s="391"/>
      <c r="M238" s="392"/>
      <c r="N238" s="392"/>
      <c r="O238" s="392"/>
      <c r="P238" s="392"/>
      <c r="Q238" s="392"/>
      <c r="R238" s="392"/>
      <c r="S238" s="392"/>
      <c r="T238" s="393">
        <v>1.5</v>
      </c>
      <c r="U238" s="142"/>
      <c r="V238" s="142"/>
      <c r="W238" s="142"/>
      <c r="X238" s="142"/>
      <c r="Y238" s="143"/>
    </row>
    <row r="239" spans="2:25" ht="18.75" customHeight="1" thickBot="1" x14ac:dyDescent="0.25">
      <c r="B239" s="380">
        <f>IF(ISBLANK(H239),"",VLOOKUP(H239,DATA!$O$2:$P$7,2))</f>
        <v>1</v>
      </c>
      <c r="C239" s="1055">
        <v>43725</v>
      </c>
      <c r="D239" s="93" t="s">
        <v>26</v>
      </c>
      <c r="E239" s="1056">
        <v>0.70138888888888884</v>
      </c>
      <c r="F239" s="1056">
        <v>0.76388888888888884</v>
      </c>
      <c r="G239" s="76" t="s">
        <v>707</v>
      </c>
      <c r="H239" s="78" t="s">
        <v>33</v>
      </c>
      <c r="I239" s="78" t="s">
        <v>788</v>
      </c>
      <c r="J239" s="78" t="str">
        <f>IF(I239="","",VLOOKUP(I239,DATA!$T$3:$U$56,2,FALSE))</f>
        <v>中3</v>
      </c>
      <c r="K239" s="1057" t="s">
        <v>207</v>
      </c>
      <c r="L239" s="391"/>
      <c r="M239" s="396"/>
      <c r="N239" s="142"/>
      <c r="O239" s="142"/>
      <c r="P239" s="142"/>
      <c r="Q239" s="142"/>
      <c r="R239" s="142"/>
      <c r="S239" s="142"/>
      <c r="T239" s="367">
        <v>1.5</v>
      </c>
      <c r="U239" s="142"/>
      <c r="V239" s="142"/>
      <c r="W239" s="142"/>
      <c r="X239" s="142"/>
      <c r="Y239" s="143"/>
    </row>
    <row r="240" spans="2:25" ht="18.75" customHeight="1" thickBot="1" x14ac:dyDescent="0.25">
      <c r="B240" s="380">
        <f>IF(ISBLANK(H240),"",VLOOKUP(H240,DATA!$O$2:$P$7,2))</f>
        <v>1</v>
      </c>
      <c r="C240" s="1055">
        <v>43725</v>
      </c>
      <c r="D240" s="78" t="s">
        <v>26</v>
      </c>
      <c r="E240" s="1056">
        <v>0.76736111111111116</v>
      </c>
      <c r="F240" s="1056">
        <v>0.82986111111111116</v>
      </c>
      <c r="G240" s="76" t="s">
        <v>707</v>
      </c>
      <c r="H240" s="78" t="s">
        <v>33</v>
      </c>
      <c r="I240" s="78" t="s">
        <v>805</v>
      </c>
      <c r="J240" s="78" t="str">
        <f>IF(I240="","",VLOOKUP(I240,DATA!$T$3:$U$56,2,FALSE))</f>
        <v>中1</v>
      </c>
      <c r="K240" s="1057" t="s">
        <v>47</v>
      </c>
      <c r="L240" s="391"/>
      <c r="M240" s="140"/>
      <c r="N240" s="368"/>
      <c r="O240" s="368"/>
      <c r="P240" s="368"/>
      <c r="Q240" s="368"/>
      <c r="R240" s="368"/>
      <c r="S240" s="368"/>
      <c r="T240" s="367">
        <v>1.5</v>
      </c>
      <c r="U240" s="142"/>
      <c r="V240" s="142"/>
      <c r="W240" s="142"/>
      <c r="X240" s="142"/>
      <c r="Y240" s="143"/>
    </row>
    <row r="241" spans="2:25" ht="18.75" customHeight="1" thickBot="1" x14ac:dyDescent="0.25">
      <c r="B241" s="380">
        <f>IF(ISBLANK(H241),"",VLOOKUP(H241,DATA!$O$2:$P$7,2))</f>
        <v>0</v>
      </c>
      <c r="C241" s="1055">
        <v>43725</v>
      </c>
      <c r="D241" s="78" t="s">
        <v>26</v>
      </c>
      <c r="E241" s="1056">
        <v>0.70138888888888884</v>
      </c>
      <c r="F241" s="1056">
        <v>0.76388888888888884</v>
      </c>
      <c r="G241" s="76" t="s">
        <v>46</v>
      </c>
      <c r="H241" s="680" t="s">
        <v>21</v>
      </c>
      <c r="I241" s="93" t="s">
        <v>297</v>
      </c>
      <c r="J241" s="78" t="str">
        <f>IF(I241="","",VLOOKUP(I241,DATA!$T$3:$U$56,2,FALSE))</f>
        <v>高3</v>
      </c>
      <c r="K241" s="1057" t="s">
        <v>207</v>
      </c>
      <c r="L241" s="391"/>
      <c r="M241" s="392"/>
      <c r="N241" s="392"/>
      <c r="O241" s="392"/>
      <c r="P241" s="392"/>
      <c r="Q241" s="392"/>
      <c r="R241" s="392"/>
      <c r="S241" s="392"/>
      <c r="T241" s="367">
        <v>1.5</v>
      </c>
      <c r="U241" s="142"/>
      <c r="V241" s="142"/>
      <c r="W241" s="142"/>
      <c r="X241" s="142"/>
      <c r="Y241" s="143"/>
    </row>
    <row r="242" spans="2:25" ht="18.75" customHeight="1" thickBot="1" x14ac:dyDescent="0.25">
      <c r="B242" s="380">
        <f>IF(ISBLANK(H242),"",VLOOKUP(H242,DATA!$O$2:$P$7,2))</f>
        <v>0</v>
      </c>
      <c r="C242" s="1055">
        <v>43725</v>
      </c>
      <c r="D242" s="78" t="s">
        <v>26</v>
      </c>
      <c r="E242" s="1056">
        <v>0.76736111111111116</v>
      </c>
      <c r="F242" s="1056">
        <v>0.82986111111111116</v>
      </c>
      <c r="G242" s="76" t="s">
        <v>46</v>
      </c>
      <c r="H242" s="680" t="s">
        <v>21</v>
      </c>
      <c r="I242" s="78" t="s">
        <v>772</v>
      </c>
      <c r="J242" s="78" t="e">
        <f>IF(I242="","",VLOOKUP(I242,DATA!$T$3:$U$56,2,FALSE))</f>
        <v>#N/A</v>
      </c>
      <c r="K242" s="1059" t="s">
        <v>45</v>
      </c>
      <c r="L242" s="391"/>
      <c r="M242" s="140"/>
      <c r="N242" s="368"/>
      <c r="O242" s="368"/>
      <c r="P242" s="368"/>
      <c r="Q242" s="368"/>
      <c r="R242" s="368"/>
      <c r="S242" s="368"/>
      <c r="T242" s="367">
        <v>1.5</v>
      </c>
      <c r="U242" s="142"/>
      <c r="V242" s="142"/>
      <c r="W242" s="142"/>
      <c r="X242" s="142"/>
      <c r="Y242" s="143"/>
    </row>
    <row r="243" spans="2:25" ht="18.75" customHeight="1" thickBot="1" x14ac:dyDescent="0.25">
      <c r="B243" s="380">
        <f>IF(ISBLANK(H243),"",VLOOKUP(H243,DATA!$O$2:$P$7,2))</f>
        <v>1</v>
      </c>
      <c r="C243" s="1055">
        <v>43725</v>
      </c>
      <c r="D243" s="78" t="s">
        <v>26</v>
      </c>
      <c r="E243" s="1056">
        <v>0.83333333333333337</v>
      </c>
      <c r="F243" s="1056">
        <v>0.89583333333333337</v>
      </c>
      <c r="G243" s="76" t="s">
        <v>46</v>
      </c>
      <c r="H243" s="78" t="s">
        <v>33</v>
      </c>
      <c r="I243" s="78" t="s">
        <v>807</v>
      </c>
      <c r="J243" s="78" t="str">
        <f>IF(I243="","",VLOOKUP(I243,DATA!$T$3:$U$56,2,FALSE))</f>
        <v>高2</v>
      </c>
      <c r="K243" s="1057" t="s">
        <v>47</v>
      </c>
      <c r="L243" s="391"/>
      <c r="M243" s="140"/>
      <c r="N243" s="368"/>
      <c r="O243" s="368"/>
      <c r="P243" s="368"/>
      <c r="Q243" s="368"/>
      <c r="R243" s="368"/>
      <c r="S243" s="368"/>
      <c r="T243" s="367">
        <v>1.5</v>
      </c>
      <c r="U243" s="142"/>
      <c r="V243" s="142"/>
      <c r="W243" s="142"/>
      <c r="X243" s="142"/>
      <c r="Y243" s="143"/>
    </row>
    <row r="244" spans="2:25" ht="18.75" customHeight="1" thickBot="1" x14ac:dyDescent="0.25">
      <c r="B244" s="380">
        <f>IF(ISBLANK(H244),"",VLOOKUP(H244,DATA!$O$2:$P$7,2))</f>
        <v>1</v>
      </c>
      <c r="C244" s="1055">
        <v>43725</v>
      </c>
      <c r="D244" s="93" t="s">
        <v>26</v>
      </c>
      <c r="E244" s="1056">
        <v>0.63541666666666663</v>
      </c>
      <c r="F244" s="1056">
        <v>0.69791666666666663</v>
      </c>
      <c r="G244" s="76" t="s">
        <v>682</v>
      </c>
      <c r="H244" s="78" t="s">
        <v>33</v>
      </c>
      <c r="I244" s="78" t="s">
        <v>567</v>
      </c>
      <c r="J244" s="78" t="str">
        <f>IF(I244="","",VLOOKUP(I244,DATA!$T$3:$U$56,2,FALSE))</f>
        <v>高卒</v>
      </c>
      <c r="K244" s="1057" t="s">
        <v>114</v>
      </c>
      <c r="L244" s="391"/>
      <c r="M244" s="145"/>
      <c r="N244" s="368"/>
      <c r="O244" s="368"/>
      <c r="P244" s="368"/>
      <c r="Q244" s="368"/>
      <c r="R244" s="368"/>
      <c r="S244" s="368"/>
      <c r="T244" s="367">
        <v>1.5</v>
      </c>
      <c r="U244" s="142"/>
      <c r="V244" s="142"/>
      <c r="W244" s="142"/>
      <c r="X244" s="142"/>
      <c r="Y244" s="143"/>
    </row>
    <row r="245" spans="2:25" ht="18.75" customHeight="1" thickBot="1" x14ac:dyDescent="0.25">
      <c r="B245" s="380">
        <f>IF(ISBLANK(H245),"",VLOOKUP(H245,DATA!$O$2:$P$7,2))</f>
        <v>0</v>
      </c>
      <c r="C245" s="1055">
        <v>43725</v>
      </c>
      <c r="D245" s="93" t="s">
        <v>26</v>
      </c>
      <c r="E245" s="1056">
        <v>0.70138888888888884</v>
      </c>
      <c r="F245" s="1056">
        <v>0.76388888888888884</v>
      </c>
      <c r="G245" s="76" t="s">
        <v>682</v>
      </c>
      <c r="H245" s="680" t="s">
        <v>21</v>
      </c>
      <c r="I245" s="78" t="s">
        <v>722</v>
      </c>
      <c r="J245" s="78" t="str">
        <f>IF(I245="","",VLOOKUP(I245,DATA!$T$3:$U$56,2,FALSE))</f>
        <v>高1</v>
      </c>
      <c r="K245" s="1057" t="s">
        <v>207</v>
      </c>
      <c r="L245" s="391"/>
      <c r="M245" s="145"/>
      <c r="N245" s="368"/>
      <c r="O245" s="368"/>
      <c r="P245" s="368"/>
      <c r="Q245" s="368"/>
      <c r="R245" s="368"/>
      <c r="S245" s="368"/>
      <c r="T245" s="367">
        <v>1.5</v>
      </c>
      <c r="U245" s="142"/>
      <c r="V245" s="142"/>
      <c r="W245" s="142"/>
      <c r="X245" s="142"/>
      <c r="Y245" s="143"/>
    </row>
    <row r="246" spans="2:25" ht="18.75" customHeight="1" thickBot="1" x14ac:dyDescent="0.25">
      <c r="B246" s="380">
        <f>IF(ISBLANK(H246),"",VLOOKUP(H246,DATA!$O$2:$P$7,2))</f>
        <v>1</v>
      </c>
      <c r="C246" s="1055">
        <v>43725</v>
      </c>
      <c r="D246" s="93" t="s">
        <v>26</v>
      </c>
      <c r="E246" s="1056">
        <v>0.76736111111111116</v>
      </c>
      <c r="F246" s="1056">
        <v>0.82986111111111116</v>
      </c>
      <c r="G246" s="76" t="s">
        <v>682</v>
      </c>
      <c r="H246" s="78" t="s">
        <v>33</v>
      </c>
      <c r="I246" s="78" t="s">
        <v>860</v>
      </c>
      <c r="J246" s="78" t="str">
        <f>IF(I246="","",VLOOKUP(I246,DATA!$T$3:$U$56,2,FALSE))</f>
        <v>中3</v>
      </c>
      <c r="K246" s="1057" t="s">
        <v>207</v>
      </c>
      <c r="L246" s="391"/>
      <c r="M246" s="145"/>
      <c r="N246" s="368"/>
      <c r="O246" s="368"/>
      <c r="P246" s="368"/>
      <c r="Q246" s="368"/>
      <c r="R246" s="368"/>
      <c r="S246" s="368"/>
      <c r="T246" s="367">
        <v>1.5</v>
      </c>
      <c r="U246" s="142"/>
      <c r="V246" s="142"/>
      <c r="W246" s="142"/>
      <c r="X246" s="142"/>
      <c r="Y246" s="143"/>
    </row>
    <row r="247" spans="2:25" ht="18.75" customHeight="1" thickBot="1" x14ac:dyDescent="0.25">
      <c r="B247" s="380">
        <f>IF(ISBLANK(H247),"",VLOOKUP(H247,DATA!$O$2:$P$7,2))</f>
        <v>1</v>
      </c>
      <c r="C247" s="1055">
        <v>43725</v>
      </c>
      <c r="D247" s="93" t="s">
        <v>26</v>
      </c>
      <c r="E247" s="1056">
        <v>0.83333333333333337</v>
      </c>
      <c r="F247" s="1056">
        <v>0.89583333333333337</v>
      </c>
      <c r="G247" s="76" t="s">
        <v>682</v>
      </c>
      <c r="H247" s="78" t="s">
        <v>33</v>
      </c>
      <c r="I247" s="78" t="s">
        <v>835</v>
      </c>
      <c r="J247" s="78" t="str">
        <f>IF(I247="","",VLOOKUP(I247,DATA!$T$3:$U$56,2,FALSE))</f>
        <v>中3</v>
      </c>
      <c r="K247" s="1057" t="s">
        <v>207</v>
      </c>
      <c r="L247" s="391"/>
      <c r="M247" s="693"/>
      <c r="N247" s="694"/>
      <c r="O247" s="694"/>
      <c r="P247" s="694"/>
      <c r="Q247" s="694"/>
      <c r="R247" s="694"/>
      <c r="S247" s="694"/>
      <c r="T247" s="367">
        <v>1.5</v>
      </c>
      <c r="U247" s="142"/>
      <c r="V247" s="142"/>
      <c r="W247" s="142"/>
      <c r="X247" s="142"/>
      <c r="Y247" s="143"/>
    </row>
    <row r="248" spans="2:25" ht="18.75" customHeight="1" thickBot="1" x14ac:dyDescent="0.25">
      <c r="B248" s="380">
        <f>IF(ISBLANK(H248),"",VLOOKUP(H248,DATA!$O$2:$P$7,2))</f>
        <v>1</v>
      </c>
      <c r="C248" s="1055">
        <v>43725</v>
      </c>
      <c r="D248" s="93" t="s">
        <v>26</v>
      </c>
      <c r="E248" s="1056">
        <v>0.70833333333333337</v>
      </c>
      <c r="F248" s="1056">
        <v>0.75</v>
      </c>
      <c r="G248" s="76" t="s">
        <v>349</v>
      </c>
      <c r="H248" s="78" t="s">
        <v>33</v>
      </c>
      <c r="I248" s="78" t="s">
        <v>342</v>
      </c>
      <c r="J248" s="78" t="str">
        <f>IF(I248="","",VLOOKUP(I248,DATA!$T$3:$U$56,2,FALSE))</f>
        <v>小5</v>
      </c>
      <c r="K248" s="1057" t="s">
        <v>41</v>
      </c>
      <c r="L248" s="391"/>
      <c r="M248" s="482"/>
      <c r="N248" s="482"/>
      <c r="O248" s="482"/>
      <c r="P248" s="482"/>
      <c r="Q248" s="482"/>
      <c r="R248" s="482"/>
      <c r="S248" s="482"/>
      <c r="T248" s="393">
        <v>1</v>
      </c>
      <c r="U248" s="482" t="s">
        <v>185</v>
      </c>
      <c r="V248" s="142"/>
      <c r="W248" s="142"/>
      <c r="X248" s="142"/>
      <c r="Y248" s="143"/>
    </row>
    <row r="249" spans="2:25" ht="18.75" customHeight="1" thickBot="1" x14ac:dyDescent="0.25">
      <c r="B249" s="380">
        <f>IF(ISBLANK(H249),"",VLOOKUP(H249,DATA!$O$2:$P$7,2))</f>
        <v>1</v>
      </c>
      <c r="C249" s="1055">
        <v>43725</v>
      </c>
      <c r="D249" s="93" t="s">
        <v>26</v>
      </c>
      <c r="E249" s="1056">
        <v>0.70138888888888884</v>
      </c>
      <c r="F249" s="1056">
        <v>0.76388888888888884</v>
      </c>
      <c r="G249" s="76" t="s">
        <v>682</v>
      </c>
      <c r="H249" s="78" t="s">
        <v>33</v>
      </c>
      <c r="I249" s="78" t="s">
        <v>790</v>
      </c>
      <c r="J249" s="78" t="str">
        <f>IF(I249="","",VLOOKUP(I249,DATA!$T$3:$U$56,2,FALSE))</f>
        <v>小5</v>
      </c>
      <c r="K249" s="1057" t="s">
        <v>41</v>
      </c>
      <c r="L249" s="391"/>
      <c r="M249" s="384"/>
      <c r="N249" s="384"/>
      <c r="O249" s="384"/>
      <c r="P249" s="384"/>
      <c r="Q249" s="384"/>
      <c r="R249" s="384"/>
      <c r="S249" s="384"/>
      <c r="T249" s="393">
        <v>1.5</v>
      </c>
      <c r="U249" s="142"/>
      <c r="V249" s="142"/>
      <c r="W249" s="142"/>
      <c r="X249" s="142"/>
      <c r="Y249" s="143"/>
    </row>
    <row r="250" spans="2:25" ht="18.75" customHeight="1" thickBot="1" x14ac:dyDescent="0.25">
      <c r="B250" s="380">
        <f>IF(ISBLANK(H250),"",VLOOKUP(H250,DATA!$O$2:$P$7,2))</f>
        <v>1</v>
      </c>
      <c r="C250" s="1055">
        <v>43725</v>
      </c>
      <c r="D250" s="93" t="s">
        <v>26</v>
      </c>
      <c r="E250" s="1056">
        <v>0.83333333333333337</v>
      </c>
      <c r="F250" s="1056">
        <v>0.89583333333333337</v>
      </c>
      <c r="G250" s="76" t="s">
        <v>48</v>
      </c>
      <c r="H250" s="78" t="s">
        <v>40</v>
      </c>
      <c r="I250" s="78" t="s">
        <v>823</v>
      </c>
      <c r="J250" s="78" t="str">
        <f>IF(I250="","",VLOOKUP(I250,DATA!$T$3:$U$56,2,FALSE))</f>
        <v>中2</v>
      </c>
      <c r="K250" s="1057" t="s">
        <v>207</v>
      </c>
      <c r="L250" s="391"/>
      <c r="M250" s="482"/>
      <c r="N250" s="482"/>
      <c r="O250" s="482"/>
      <c r="P250" s="482"/>
      <c r="Q250" s="482"/>
      <c r="R250" s="482"/>
      <c r="S250" s="482"/>
      <c r="T250" s="393">
        <v>1.5</v>
      </c>
      <c r="U250" s="142"/>
      <c r="V250" s="142"/>
      <c r="W250" s="142"/>
      <c r="X250" s="142"/>
      <c r="Y250" s="143"/>
    </row>
    <row r="251" spans="2:25" ht="18.75" customHeight="1" thickBot="1" x14ac:dyDescent="0.25">
      <c r="B251" s="380">
        <f>IF(ISBLANK(H251),"",VLOOKUP(H251,DATA!$O$2:$P$7,2))</f>
        <v>1</v>
      </c>
      <c r="C251" s="1055">
        <v>43725</v>
      </c>
      <c r="D251" s="93" t="s">
        <v>26</v>
      </c>
      <c r="E251" s="1056">
        <v>0.70138888888888884</v>
      </c>
      <c r="F251" s="1056">
        <v>0.76388888888888884</v>
      </c>
      <c r="G251" s="76" t="s">
        <v>914</v>
      </c>
      <c r="H251" s="78" t="s">
        <v>33</v>
      </c>
      <c r="I251" s="78" t="s">
        <v>875</v>
      </c>
      <c r="J251" s="78" t="str">
        <f>IF(I251="","",VLOOKUP(I251,DATA!$T$3:$U$56,2,FALSE))</f>
        <v>小6</v>
      </c>
      <c r="K251" s="1057" t="s">
        <v>41</v>
      </c>
      <c r="L251" s="391"/>
      <c r="M251" s="482"/>
      <c r="N251" s="482"/>
      <c r="O251" s="482"/>
      <c r="P251" s="482"/>
      <c r="Q251" s="482"/>
      <c r="R251" s="482"/>
      <c r="S251" s="482"/>
      <c r="T251" s="393">
        <v>1.5</v>
      </c>
      <c r="U251" s="142"/>
      <c r="V251" s="142"/>
      <c r="W251" s="142"/>
      <c r="X251" s="142"/>
      <c r="Y251" s="143"/>
    </row>
    <row r="252" spans="2:25" ht="18.75" customHeight="1" thickBot="1" x14ac:dyDescent="0.25">
      <c r="B252" s="380">
        <f>IF(ISBLANK(H252),"",VLOOKUP(H252,DATA!$O$2:$P$7,2))</f>
        <v>1</v>
      </c>
      <c r="C252" s="1055">
        <v>43725</v>
      </c>
      <c r="D252" s="93" t="s">
        <v>26</v>
      </c>
      <c r="E252" s="1056">
        <v>0.76736111111111116</v>
      </c>
      <c r="F252" s="1056">
        <v>0.82986111111111116</v>
      </c>
      <c r="G252" s="76" t="s">
        <v>914</v>
      </c>
      <c r="H252" s="78" t="s">
        <v>33</v>
      </c>
      <c r="I252" s="78" t="s">
        <v>838</v>
      </c>
      <c r="J252" s="78" t="str">
        <f>IF(I252="","",VLOOKUP(I252,DATA!$T$3:$U$56,2,FALSE))</f>
        <v>中3</v>
      </c>
      <c r="K252" s="1057" t="s">
        <v>193</v>
      </c>
      <c r="L252" s="391"/>
      <c r="M252" s="482"/>
      <c r="N252" s="482"/>
      <c r="O252" s="482"/>
      <c r="P252" s="482"/>
      <c r="Q252" s="482"/>
      <c r="R252" s="482"/>
      <c r="S252" s="482"/>
      <c r="T252" s="393">
        <v>1.5</v>
      </c>
      <c r="U252" s="142"/>
      <c r="V252" s="142"/>
      <c r="W252" s="142"/>
      <c r="X252" s="142"/>
      <c r="Y252" s="143"/>
    </row>
    <row r="253" spans="2:25" ht="18.75" customHeight="1" thickBot="1" x14ac:dyDescent="0.25">
      <c r="B253" s="380">
        <f>IF(ISBLANK(H253),"",VLOOKUP(H253,DATA!$O$2:$P$7,2))</f>
        <v>1</v>
      </c>
      <c r="C253" s="1055">
        <v>43725</v>
      </c>
      <c r="D253" s="461" t="s">
        <v>26</v>
      </c>
      <c r="E253" s="1058">
        <v>0.83333333333333337</v>
      </c>
      <c r="F253" s="1058">
        <v>0.89583333333333337</v>
      </c>
      <c r="G253" s="459" t="s">
        <v>914</v>
      </c>
      <c r="H253" s="461" t="s">
        <v>33</v>
      </c>
      <c r="I253" s="461" t="s">
        <v>830</v>
      </c>
      <c r="J253" s="461" t="str">
        <f>IF(I253="","",VLOOKUP(I253,DATA!$T$3:$U$56,2,FALSE))</f>
        <v>中2</v>
      </c>
      <c r="K253" s="459" t="s">
        <v>47</v>
      </c>
      <c r="L253" s="391"/>
      <c r="M253" s="482"/>
      <c r="N253" s="482"/>
      <c r="O253" s="482"/>
      <c r="P253" s="482"/>
      <c r="Q253" s="482"/>
      <c r="R253" s="482"/>
      <c r="S253" s="482"/>
      <c r="T253" s="393">
        <v>1.5</v>
      </c>
      <c r="U253" s="142"/>
      <c r="V253" s="142"/>
      <c r="W253" s="142"/>
      <c r="X253" s="142"/>
      <c r="Y253" s="143"/>
    </row>
    <row r="254" spans="2:25" ht="18.75" customHeight="1" thickBot="1" x14ac:dyDescent="0.25">
      <c r="B254" s="380">
        <f>IF(ISBLANK(H254),"",VLOOKUP(H254,DATA!$O$2:$P$7,2))</f>
        <v>1</v>
      </c>
      <c r="C254" s="1055">
        <v>43726</v>
      </c>
      <c r="D254" s="95" t="s">
        <v>27</v>
      </c>
      <c r="E254" s="1056">
        <v>0.76736111111111116</v>
      </c>
      <c r="F254" s="1056">
        <v>0.82986111111111116</v>
      </c>
      <c r="G254" s="76" t="s">
        <v>407</v>
      </c>
      <c r="H254" s="78" t="s">
        <v>33</v>
      </c>
      <c r="I254" s="93" t="s">
        <v>836</v>
      </c>
      <c r="J254" s="78" t="str">
        <f>IF(I254="","",VLOOKUP(I254,DATA!$T$3:$U$56,2,FALSE))</f>
        <v>小6</v>
      </c>
      <c r="K254" s="1057" t="s">
        <v>43</v>
      </c>
      <c r="L254" s="391"/>
      <c r="M254" s="392"/>
      <c r="N254" s="142"/>
      <c r="O254" s="142"/>
      <c r="P254" s="142"/>
      <c r="Q254" s="142"/>
      <c r="R254" s="142"/>
      <c r="S254" s="142"/>
      <c r="T254" s="367">
        <v>1.5</v>
      </c>
      <c r="U254" s="142"/>
      <c r="V254" s="142"/>
      <c r="W254" s="142"/>
      <c r="X254" s="142"/>
      <c r="Y254" s="143"/>
    </row>
    <row r="255" spans="2:25" ht="18.75" customHeight="1" thickBot="1" x14ac:dyDescent="0.25">
      <c r="B255" s="380">
        <f>IF(ISBLANK(H255),"",VLOOKUP(H255,DATA!$O$2:$P$7,2))</f>
        <v>1</v>
      </c>
      <c r="C255" s="1055">
        <v>43726</v>
      </c>
      <c r="D255" s="95" t="s">
        <v>27</v>
      </c>
      <c r="E255" s="1056">
        <v>0.83333333333333337</v>
      </c>
      <c r="F255" s="1056">
        <v>0.89583333333333337</v>
      </c>
      <c r="G255" s="76" t="s">
        <v>913</v>
      </c>
      <c r="H255" s="78" t="s">
        <v>33</v>
      </c>
      <c r="I255" s="78" t="s">
        <v>823</v>
      </c>
      <c r="J255" s="78" t="str">
        <f>IF(I255="","",VLOOKUP(I255,DATA!$T$3:$U$56,2,FALSE))</f>
        <v>中2</v>
      </c>
      <c r="K255" s="1057" t="s">
        <v>194</v>
      </c>
      <c r="L255" s="391"/>
      <c r="M255" s="482"/>
      <c r="N255" s="482"/>
      <c r="O255" s="482"/>
      <c r="P255" s="482"/>
      <c r="Q255" s="482"/>
      <c r="R255" s="482"/>
      <c r="S255" s="482"/>
      <c r="T255" s="393">
        <v>1.5</v>
      </c>
      <c r="U255" s="142"/>
      <c r="V255" s="142"/>
      <c r="W255" s="142"/>
      <c r="X255" s="142"/>
      <c r="Y255" s="143"/>
    </row>
    <row r="256" spans="2:25" ht="18.75" customHeight="1" thickBot="1" x14ac:dyDescent="0.25">
      <c r="B256" s="380">
        <f>IF(ISBLANK(H256),"",VLOOKUP(H256,DATA!$O$2:$P$7,2))</f>
        <v>1</v>
      </c>
      <c r="C256" s="1055">
        <v>43726</v>
      </c>
      <c r="D256" s="95" t="s">
        <v>27</v>
      </c>
      <c r="E256" s="1056">
        <v>0.63541666666666663</v>
      </c>
      <c r="F256" s="1056">
        <v>0.69791666666666663</v>
      </c>
      <c r="G256" s="92" t="s">
        <v>48</v>
      </c>
      <c r="H256" s="78" t="s">
        <v>33</v>
      </c>
      <c r="I256" s="93" t="s">
        <v>401</v>
      </c>
      <c r="J256" s="78" t="str">
        <f>IF(I256="","",VLOOKUP(I256,DATA!$T$3:$U$56,2,FALSE))</f>
        <v>高1</v>
      </c>
      <c r="K256" s="1059" t="s">
        <v>207</v>
      </c>
      <c r="L256" s="391"/>
      <c r="M256" s="396"/>
      <c r="N256" s="142"/>
      <c r="O256" s="142"/>
      <c r="P256" s="142"/>
      <c r="Q256" s="142"/>
      <c r="R256" s="142"/>
      <c r="S256" s="142"/>
      <c r="T256" s="367">
        <v>1.5</v>
      </c>
      <c r="U256" s="142"/>
      <c r="V256" s="142"/>
      <c r="W256" s="142"/>
      <c r="X256" s="142"/>
      <c r="Y256" s="143"/>
    </row>
    <row r="257" spans="2:25" ht="18.75" customHeight="1" thickBot="1" x14ac:dyDescent="0.25">
      <c r="B257" s="380">
        <f>IF(ISBLANK(H257),"",VLOOKUP(H257,DATA!$O$2:$P$7,2))</f>
        <v>1</v>
      </c>
      <c r="C257" s="1055">
        <v>43726</v>
      </c>
      <c r="D257" s="93" t="s">
        <v>27</v>
      </c>
      <c r="E257" s="1056">
        <v>0.70138888888888884</v>
      </c>
      <c r="F257" s="1056">
        <v>0.76388888888888884</v>
      </c>
      <c r="G257" s="76" t="s">
        <v>48</v>
      </c>
      <c r="H257" s="78" t="s">
        <v>33</v>
      </c>
      <c r="I257" s="93" t="s">
        <v>423</v>
      </c>
      <c r="J257" s="78" t="str">
        <f>IF(I257="","",VLOOKUP(I257,DATA!$T$3:$U$56,2,FALSE))</f>
        <v>中2</v>
      </c>
      <c r="K257" s="1057" t="s">
        <v>93</v>
      </c>
      <c r="L257" s="391"/>
      <c r="M257" s="392"/>
      <c r="N257" s="142"/>
      <c r="O257" s="142"/>
      <c r="P257" s="142"/>
      <c r="Q257" s="142"/>
      <c r="R257" s="142"/>
      <c r="S257" s="142"/>
      <c r="T257" s="367">
        <v>1.5</v>
      </c>
      <c r="U257" s="142"/>
      <c r="V257" s="142"/>
      <c r="W257" s="142"/>
      <c r="X257" s="142"/>
      <c r="Y257" s="143"/>
    </row>
    <row r="258" spans="2:25" ht="18.75" customHeight="1" thickBot="1" x14ac:dyDescent="0.25">
      <c r="B258" s="380">
        <f>IF(ISBLANK(H258),"",VLOOKUP(H258,DATA!$O$2:$P$7,2))</f>
        <v>0</v>
      </c>
      <c r="C258" s="1055">
        <v>43726</v>
      </c>
      <c r="D258" s="93" t="s">
        <v>27</v>
      </c>
      <c r="E258" s="1056">
        <v>0.76736111111111116</v>
      </c>
      <c r="F258" s="1056">
        <v>0.82986111111111116</v>
      </c>
      <c r="G258" s="76" t="s">
        <v>48</v>
      </c>
      <c r="H258" s="680" t="s">
        <v>21</v>
      </c>
      <c r="I258" s="78" t="s">
        <v>826</v>
      </c>
      <c r="J258" s="78" t="str">
        <f>IF(I258="","",VLOOKUP(I258,DATA!$T$3:$U$56,2,FALSE))</f>
        <v>中3</v>
      </c>
      <c r="K258" s="1057" t="s">
        <v>45</v>
      </c>
      <c r="L258" s="391"/>
      <c r="M258" s="392"/>
      <c r="N258" s="392"/>
      <c r="O258" s="392"/>
      <c r="P258" s="392"/>
      <c r="Q258" s="392"/>
      <c r="R258" s="392"/>
      <c r="S258" s="392"/>
      <c r="T258" s="393">
        <v>1.5</v>
      </c>
      <c r="U258" s="142"/>
      <c r="V258" s="142"/>
      <c r="W258" s="142"/>
      <c r="X258" s="142"/>
      <c r="Y258" s="143"/>
    </row>
    <row r="259" spans="2:25" ht="18.75" customHeight="1" thickBot="1" x14ac:dyDescent="0.25">
      <c r="B259" s="380">
        <f>IF(ISBLANK(H259),"",VLOOKUP(H259,DATA!$O$2:$P$7,2))</f>
        <v>0</v>
      </c>
      <c r="C259" s="1055">
        <v>43726</v>
      </c>
      <c r="D259" s="95" t="s">
        <v>27</v>
      </c>
      <c r="E259" s="1056">
        <v>0.83333333333333337</v>
      </c>
      <c r="F259" s="1056">
        <v>0.89583333333333337</v>
      </c>
      <c r="G259" s="76" t="s">
        <v>48</v>
      </c>
      <c r="H259" s="680" t="s">
        <v>21</v>
      </c>
      <c r="I259" s="93" t="s">
        <v>753</v>
      </c>
      <c r="J259" s="78" t="str">
        <f>IF(I259="","",VLOOKUP(I259,DATA!$T$3:$U$56,2,FALSE))</f>
        <v>高1</v>
      </c>
      <c r="K259" s="1057" t="s">
        <v>45</v>
      </c>
      <c r="L259" s="391"/>
      <c r="M259" s="392"/>
      <c r="N259" s="142"/>
      <c r="O259" s="142"/>
      <c r="P259" s="142"/>
      <c r="Q259" s="142"/>
      <c r="R259" s="142"/>
      <c r="S259" s="142"/>
      <c r="T259" s="367">
        <v>1.5</v>
      </c>
      <c r="U259" s="142"/>
      <c r="V259" s="142"/>
      <c r="W259" s="142"/>
      <c r="X259" s="142"/>
      <c r="Y259" s="143"/>
    </row>
    <row r="260" spans="2:25" ht="18.75" customHeight="1" thickBot="1" x14ac:dyDescent="0.25">
      <c r="B260" s="380">
        <f>IF(ISBLANK(H260),"",VLOOKUP(H260,DATA!$O$2:$P$7,2))</f>
        <v>1</v>
      </c>
      <c r="C260" s="1055">
        <v>43726</v>
      </c>
      <c r="D260" s="95" t="s">
        <v>27</v>
      </c>
      <c r="E260" s="1056">
        <v>0.70138888888888884</v>
      </c>
      <c r="F260" s="1056">
        <v>0.76388888888888884</v>
      </c>
      <c r="G260" s="76" t="s">
        <v>707</v>
      </c>
      <c r="H260" s="78" t="s">
        <v>33</v>
      </c>
      <c r="I260" s="93" t="s">
        <v>836</v>
      </c>
      <c r="J260" s="78" t="str">
        <f>IF(I260="","",VLOOKUP(I260,DATA!$T$3:$U$56,2,FALSE))</f>
        <v>小6</v>
      </c>
      <c r="K260" s="1057" t="s">
        <v>917</v>
      </c>
      <c r="L260" s="391"/>
      <c r="M260" s="392"/>
      <c r="N260" s="142"/>
      <c r="O260" s="142"/>
      <c r="P260" s="142"/>
      <c r="Q260" s="142"/>
      <c r="R260" s="142"/>
      <c r="S260" s="142"/>
      <c r="T260" s="367">
        <v>1.5</v>
      </c>
      <c r="U260" s="142"/>
      <c r="V260" s="142"/>
      <c r="W260" s="142"/>
      <c r="X260" s="142"/>
      <c r="Y260" s="143"/>
    </row>
    <row r="261" spans="2:25" ht="18.75" customHeight="1" thickBot="1" x14ac:dyDescent="0.25">
      <c r="B261" s="380">
        <f>IF(ISBLANK(H261),"",VLOOKUP(H261,DATA!$O$2:$P$7,2))</f>
        <v>1</v>
      </c>
      <c r="C261" s="1055">
        <v>43726</v>
      </c>
      <c r="D261" s="93" t="s">
        <v>27</v>
      </c>
      <c r="E261" s="1056">
        <v>0.83333333333333337</v>
      </c>
      <c r="F261" s="1056">
        <v>0.89583333333333337</v>
      </c>
      <c r="G261" s="76" t="s">
        <v>707</v>
      </c>
      <c r="H261" s="78" t="s">
        <v>33</v>
      </c>
      <c r="I261" s="93" t="s">
        <v>873</v>
      </c>
      <c r="J261" s="78" t="str">
        <f>IF(I261="","",VLOOKUP(I261,DATA!$T$3:$U$56,2,FALSE))</f>
        <v>中3</v>
      </c>
      <c r="K261" s="1057" t="s">
        <v>207</v>
      </c>
      <c r="L261" s="391"/>
      <c r="M261" s="392"/>
      <c r="N261" s="142"/>
      <c r="O261" s="142"/>
      <c r="P261" s="142"/>
      <c r="Q261" s="142"/>
      <c r="R261" s="142"/>
      <c r="S261" s="142"/>
      <c r="T261" s="367">
        <v>1.5</v>
      </c>
      <c r="U261" s="142"/>
      <c r="V261" s="142"/>
      <c r="W261" s="142"/>
      <c r="X261" s="142"/>
      <c r="Y261" s="143"/>
    </row>
    <row r="262" spans="2:25" ht="18.75" customHeight="1" thickBot="1" x14ac:dyDescent="0.25">
      <c r="B262" s="380">
        <f>IF(ISBLANK(H262),"",VLOOKUP(H262,DATA!$O$2:$P$7,2))</f>
        <v>1</v>
      </c>
      <c r="C262" s="1055">
        <v>43726</v>
      </c>
      <c r="D262" s="93" t="s">
        <v>27</v>
      </c>
      <c r="E262" s="1056">
        <v>0.70138888888888884</v>
      </c>
      <c r="F262" s="1056">
        <v>0.76388888888888884</v>
      </c>
      <c r="G262" s="76" t="s">
        <v>407</v>
      </c>
      <c r="H262" s="78" t="s">
        <v>33</v>
      </c>
      <c r="I262" s="78" t="s">
        <v>861</v>
      </c>
      <c r="J262" s="78" t="str">
        <f>IF(I262="","",VLOOKUP(I262,DATA!$T$3:$U$56,2,FALSE))</f>
        <v>中3</v>
      </c>
      <c r="K262" s="1057" t="s">
        <v>45</v>
      </c>
      <c r="L262" s="391"/>
      <c r="M262" s="392"/>
      <c r="N262" s="142"/>
      <c r="O262" s="142"/>
      <c r="P262" s="142"/>
      <c r="Q262" s="142"/>
      <c r="R262" s="142"/>
      <c r="S262" s="142"/>
      <c r="T262" s="367">
        <v>1.5</v>
      </c>
      <c r="U262" s="142"/>
      <c r="V262" s="142"/>
      <c r="W262" s="142"/>
      <c r="X262" s="142"/>
      <c r="Y262" s="143"/>
    </row>
    <row r="263" spans="2:25" ht="18.75" customHeight="1" thickBot="1" x14ac:dyDescent="0.25">
      <c r="B263" s="380">
        <f>IF(ISBLANK(H263),"",VLOOKUP(H263,DATA!$O$2:$P$7,2))</f>
        <v>1</v>
      </c>
      <c r="C263" s="1055">
        <v>43726</v>
      </c>
      <c r="D263" s="93" t="s">
        <v>27</v>
      </c>
      <c r="E263" s="1056">
        <v>0.76736111111111116</v>
      </c>
      <c r="F263" s="1056">
        <v>0.82986111111111116</v>
      </c>
      <c r="G263" s="76" t="s">
        <v>48</v>
      </c>
      <c r="H263" s="78" t="s">
        <v>33</v>
      </c>
      <c r="I263" s="78" t="s">
        <v>675</v>
      </c>
      <c r="J263" s="78" t="str">
        <f>IF(I263="","",VLOOKUP(I263,DATA!$T$3:$U$56,2,FALSE))</f>
        <v>中1</v>
      </c>
      <c r="K263" s="1057" t="s">
        <v>82</v>
      </c>
      <c r="L263" s="391"/>
      <c r="M263" s="392"/>
      <c r="N263" s="142"/>
      <c r="O263" s="142"/>
      <c r="P263" s="142"/>
      <c r="Q263" s="142"/>
      <c r="R263" s="142"/>
      <c r="S263" s="142"/>
      <c r="T263" s="367">
        <v>1.5</v>
      </c>
      <c r="U263" s="142"/>
      <c r="V263" s="142"/>
      <c r="W263" s="142"/>
      <c r="X263" s="142"/>
      <c r="Y263" s="143"/>
    </row>
    <row r="264" spans="2:25" ht="18.75" customHeight="1" thickBot="1" x14ac:dyDescent="0.25">
      <c r="B264" s="380">
        <f>IF(ISBLANK(H264),"",VLOOKUP(H264,DATA!$O$2:$P$7,2))</f>
        <v>1</v>
      </c>
      <c r="C264" s="1055">
        <v>43726</v>
      </c>
      <c r="D264" s="93" t="s">
        <v>27</v>
      </c>
      <c r="E264" s="1056">
        <v>0.76736111111111116</v>
      </c>
      <c r="F264" s="1056">
        <v>0.82986111111111116</v>
      </c>
      <c r="G264" s="76" t="s">
        <v>540</v>
      </c>
      <c r="H264" s="78" t="s">
        <v>33</v>
      </c>
      <c r="I264" s="78" t="s">
        <v>862</v>
      </c>
      <c r="J264" s="78" t="str">
        <f>IF(I264="","",VLOOKUP(I264,DATA!$T$3:$U$56,2,FALSE))</f>
        <v>中2</v>
      </c>
      <c r="K264" s="1057" t="s">
        <v>207</v>
      </c>
      <c r="L264" s="391"/>
      <c r="M264" s="392"/>
      <c r="N264" s="142"/>
      <c r="O264" s="142"/>
      <c r="P264" s="142"/>
      <c r="Q264" s="142"/>
      <c r="R264" s="142"/>
      <c r="S264" s="142"/>
      <c r="T264" s="367">
        <v>1.5</v>
      </c>
      <c r="U264" s="142"/>
      <c r="V264" s="142"/>
      <c r="W264" s="142"/>
      <c r="X264" s="142"/>
      <c r="Y264" s="143"/>
    </row>
    <row r="265" spans="2:25" ht="18.75" customHeight="1" thickBot="1" x14ac:dyDescent="0.25">
      <c r="B265" s="380">
        <f>IF(ISBLANK(H265),"",VLOOKUP(H265,DATA!$O$2:$P$7,2))</f>
        <v>1</v>
      </c>
      <c r="C265" s="1055">
        <v>43726</v>
      </c>
      <c r="D265" s="93" t="s">
        <v>27</v>
      </c>
      <c r="E265" s="1056">
        <v>0.83333333333333337</v>
      </c>
      <c r="F265" s="1056">
        <v>0.89583333333333337</v>
      </c>
      <c r="G265" s="76" t="s">
        <v>540</v>
      </c>
      <c r="H265" s="78" t="s">
        <v>33</v>
      </c>
      <c r="I265" s="78" t="s">
        <v>675</v>
      </c>
      <c r="J265" s="78" t="str">
        <f>IF(I265="","",VLOOKUP(I265,DATA!$T$3:$U$56,2,FALSE))</f>
        <v>中1</v>
      </c>
      <c r="K265" s="1057" t="s">
        <v>326</v>
      </c>
      <c r="L265" s="391"/>
      <c r="M265" s="392"/>
      <c r="N265" s="142"/>
      <c r="O265" s="142"/>
      <c r="P265" s="142"/>
      <c r="Q265" s="142"/>
      <c r="R265" s="142"/>
      <c r="S265" s="142"/>
      <c r="T265" s="367">
        <v>1.5</v>
      </c>
      <c r="U265" s="142"/>
      <c r="V265" s="142"/>
      <c r="W265" s="142"/>
      <c r="X265" s="142"/>
      <c r="Y265" s="143"/>
    </row>
    <row r="266" spans="2:25" ht="18.75" customHeight="1" thickBot="1" x14ac:dyDescent="0.25">
      <c r="B266" s="380">
        <f>IF(ISBLANK(H266),"",VLOOKUP(H266,DATA!$O$2:$P$7,2))</f>
        <v>1</v>
      </c>
      <c r="C266" s="1055">
        <v>43726</v>
      </c>
      <c r="D266" s="461" t="s">
        <v>27</v>
      </c>
      <c r="E266" s="1058">
        <v>0.76736111111111116</v>
      </c>
      <c r="F266" s="1058">
        <v>0.80902777777777779</v>
      </c>
      <c r="G266" s="1067" t="s">
        <v>913</v>
      </c>
      <c r="H266" s="1068" t="s">
        <v>33</v>
      </c>
      <c r="I266" s="1068" t="s">
        <v>865</v>
      </c>
      <c r="J266" s="1068" t="str">
        <f>IF(I266="","",VLOOKUP(I266,DATA!$T$3:$U$56,2,FALSE))</f>
        <v>小5</v>
      </c>
      <c r="K266" s="1069" t="s">
        <v>43</v>
      </c>
      <c r="L266" s="801"/>
      <c r="M266" s="392"/>
      <c r="N266" s="142"/>
      <c r="O266" s="142"/>
      <c r="P266" s="142"/>
      <c r="Q266" s="142"/>
      <c r="R266" s="142"/>
      <c r="S266" s="142"/>
      <c r="T266" s="802">
        <v>1</v>
      </c>
      <c r="U266" s="142" t="s">
        <v>918</v>
      </c>
      <c r="V266" s="142"/>
      <c r="W266" s="142"/>
      <c r="X266" s="142"/>
      <c r="Y266" s="143"/>
    </row>
    <row r="267" spans="2:25" ht="18.75" customHeight="1" thickBot="1" x14ac:dyDescent="0.25">
      <c r="B267" s="380">
        <f>IF(ISBLANK(H267),"",VLOOKUP(H267,DATA!$O$2:$P$7,2))</f>
        <v>1</v>
      </c>
      <c r="C267" s="1055">
        <v>43727</v>
      </c>
      <c r="D267" s="78" t="s">
        <v>98</v>
      </c>
      <c r="E267" s="1056">
        <v>0.70138888888888884</v>
      </c>
      <c r="F267" s="1056">
        <v>0.76388888888888884</v>
      </c>
      <c r="G267" s="76" t="s">
        <v>46</v>
      </c>
      <c r="H267" s="552" t="s">
        <v>33</v>
      </c>
      <c r="I267" s="93" t="s">
        <v>297</v>
      </c>
      <c r="J267" s="78" t="str">
        <f>IF(I267="","",VLOOKUP(I267,DATA!$T$3:$U$56,2,FALSE))</f>
        <v>高3</v>
      </c>
      <c r="K267" s="1057" t="s">
        <v>45</v>
      </c>
      <c r="L267" s="391"/>
      <c r="M267" s="392"/>
      <c r="N267" s="392"/>
      <c r="O267" s="392"/>
      <c r="P267" s="392"/>
      <c r="Q267" s="392"/>
      <c r="R267" s="392"/>
      <c r="S267" s="392"/>
      <c r="T267" s="367">
        <v>1.5</v>
      </c>
      <c r="U267" s="142"/>
      <c r="V267" s="142"/>
      <c r="W267" s="142"/>
      <c r="X267" s="142"/>
      <c r="Y267" s="143"/>
    </row>
    <row r="268" spans="2:25" ht="18.75" customHeight="1" thickBot="1" x14ac:dyDescent="0.25">
      <c r="B268" s="380">
        <f>IF(ISBLANK(H268),"",VLOOKUP(H268,DATA!$O$2:$P$7,2))</f>
        <v>0</v>
      </c>
      <c r="C268" s="1055">
        <v>43727</v>
      </c>
      <c r="D268" s="78" t="s">
        <v>98</v>
      </c>
      <c r="E268" s="1056">
        <v>0.83333333333333337</v>
      </c>
      <c r="F268" s="1056">
        <v>0.89583333333333337</v>
      </c>
      <c r="G268" s="76" t="s">
        <v>46</v>
      </c>
      <c r="H268" s="680" t="s">
        <v>21</v>
      </c>
      <c r="I268" s="78" t="s">
        <v>699</v>
      </c>
      <c r="J268" s="78" t="str">
        <f>IF(I268="","",VLOOKUP(I268,DATA!$T$3:$U$56,2,FALSE))</f>
        <v>高2</v>
      </c>
      <c r="K268" s="1057" t="s">
        <v>45</v>
      </c>
      <c r="L268" s="391"/>
      <c r="M268" s="392"/>
      <c r="N268" s="392"/>
      <c r="O268" s="392"/>
      <c r="P268" s="392"/>
      <c r="Q268" s="392"/>
      <c r="R268" s="392"/>
      <c r="S268" s="392"/>
      <c r="T268" s="393">
        <v>1.5</v>
      </c>
      <c r="U268" s="392"/>
      <c r="V268" s="392"/>
      <c r="W268" s="392"/>
      <c r="X268" s="392"/>
      <c r="Y268" s="394"/>
    </row>
    <row r="269" spans="2:25" ht="18.75" customHeight="1" thickBot="1" x14ac:dyDescent="0.25">
      <c r="B269" s="380">
        <f>IF(ISBLANK(H269),"",VLOOKUP(H269,DATA!$O$2:$P$7,2))</f>
        <v>1</v>
      </c>
      <c r="C269" s="1055">
        <v>43727</v>
      </c>
      <c r="D269" s="78" t="s">
        <v>98</v>
      </c>
      <c r="E269" s="1056">
        <v>0.83333333333333337</v>
      </c>
      <c r="F269" s="1056">
        <v>0.89583333333333337</v>
      </c>
      <c r="G269" s="76" t="s">
        <v>46</v>
      </c>
      <c r="H269" s="552" t="s">
        <v>33</v>
      </c>
      <c r="I269" s="78" t="s">
        <v>801</v>
      </c>
      <c r="J269" s="78" t="str">
        <f>IF(I269="","",VLOOKUP(I269,DATA!$T$3:$U$56,2,FALSE))</f>
        <v>高1</v>
      </c>
      <c r="K269" s="1057" t="s">
        <v>45</v>
      </c>
      <c r="L269" s="391"/>
      <c r="M269" s="392"/>
      <c r="N269" s="392"/>
      <c r="O269" s="392"/>
      <c r="P269" s="392"/>
      <c r="Q269" s="392"/>
      <c r="R269" s="392"/>
      <c r="S269" s="392"/>
      <c r="T269" s="393">
        <v>1.5</v>
      </c>
      <c r="U269" s="392"/>
      <c r="V269" s="392"/>
      <c r="W269" s="392"/>
      <c r="X269" s="392"/>
      <c r="Y269" s="394"/>
    </row>
    <row r="270" spans="2:25" ht="18.75" customHeight="1" thickBot="1" x14ac:dyDescent="0.25">
      <c r="B270" s="380">
        <f>IF(ISBLANK(H270),"",VLOOKUP(H270,DATA!$O$2:$P$7,2))</f>
        <v>1</v>
      </c>
      <c r="C270" s="1055">
        <v>43727</v>
      </c>
      <c r="D270" s="78" t="s">
        <v>98</v>
      </c>
      <c r="E270" s="1056">
        <v>0.63541666666666663</v>
      </c>
      <c r="F270" s="1056">
        <v>0.69791666666666663</v>
      </c>
      <c r="G270" s="76" t="s">
        <v>682</v>
      </c>
      <c r="H270" s="552" t="s">
        <v>33</v>
      </c>
      <c r="I270" s="78" t="s">
        <v>567</v>
      </c>
      <c r="J270" s="78" t="str">
        <f>IF(I270="","",VLOOKUP(I270,DATA!$T$3:$U$56,2,FALSE))</f>
        <v>高卒</v>
      </c>
      <c r="K270" s="1057" t="s">
        <v>115</v>
      </c>
      <c r="L270" s="391"/>
      <c r="M270" s="384"/>
      <c r="N270" s="384"/>
      <c r="O270" s="384"/>
      <c r="P270" s="384"/>
      <c r="Q270" s="384"/>
      <c r="R270" s="384"/>
      <c r="S270" s="384"/>
      <c r="T270" s="393">
        <v>1.5</v>
      </c>
      <c r="U270" s="142"/>
      <c r="V270" s="142"/>
      <c r="W270" s="142"/>
      <c r="X270" s="142"/>
      <c r="Y270" s="143"/>
    </row>
    <row r="271" spans="2:25" ht="18.75" customHeight="1" thickBot="1" x14ac:dyDescent="0.25">
      <c r="B271" s="380">
        <f>IF(ISBLANK(H271),"",VLOOKUP(H271,DATA!$O$2:$P$7,2))</f>
        <v>1</v>
      </c>
      <c r="C271" s="1055">
        <v>43727</v>
      </c>
      <c r="D271" s="78" t="s">
        <v>98</v>
      </c>
      <c r="E271" s="1056">
        <v>0.70138888888888884</v>
      </c>
      <c r="F271" s="1056">
        <v>0.76388888888888884</v>
      </c>
      <c r="G271" s="76" t="s">
        <v>682</v>
      </c>
      <c r="H271" s="552" t="s">
        <v>33</v>
      </c>
      <c r="I271" s="78" t="s">
        <v>868</v>
      </c>
      <c r="J271" s="78" t="s">
        <v>958</v>
      </c>
      <c r="K271" s="1057" t="s">
        <v>47</v>
      </c>
      <c r="L271" s="391"/>
      <c r="M271" s="384"/>
      <c r="N271" s="773"/>
      <c r="O271" s="773"/>
      <c r="P271" s="773"/>
      <c r="Q271" s="773"/>
      <c r="R271" s="773"/>
      <c r="S271" s="773"/>
      <c r="T271" s="367">
        <v>1.5</v>
      </c>
      <c r="U271" s="142"/>
      <c r="V271" s="142"/>
      <c r="W271" s="142"/>
      <c r="X271" s="142"/>
      <c r="Y271" s="143"/>
    </row>
    <row r="272" spans="2:25" ht="18.75" customHeight="1" thickBot="1" x14ac:dyDescent="0.25">
      <c r="B272" s="380">
        <f>IF(ISBLANK(H272),"",VLOOKUP(H272,DATA!$O$2:$P$7,2))</f>
        <v>0</v>
      </c>
      <c r="C272" s="1055">
        <v>43727</v>
      </c>
      <c r="D272" s="78" t="s">
        <v>98</v>
      </c>
      <c r="E272" s="1056">
        <v>0.76736111111111116</v>
      </c>
      <c r="F272" s="1056">
        <v>0.82986111111111116</v>
      </c>
      <c r="G272" s="76" t="s">
        <v>682</v>
      </c>
      <c r="H272" s="680" t="s">
        <v>21</v>
      </c>
      <c r="I272" s="78" t="s">
        <v>772</v>
      </c>
      <c r="J272" s="78" t="e">
        <f>IF(I272="","",VLOOKUP(I272,DATA!$T$3:$U$56,2,FALSE))</f>
        <v>#N/A</v>
      </c>
      <c r="K272" s="1057" t="s">
        <v>47</v>
      </c>
      <c r="L272" s="391"/>
      <c r="M272" s="392"/>
      <c r="N272" s="392"/>
      <c r="O272" s="392"/>
      <c r="P272" s="392"/>
      <c r="Q272" s="392"/>
      <c r="R272" s="392"/>
      <c r="S272" s="392"/>
      <c r="T272" s="393">
        <v>1.5</v>
      </c>
      <c r="U272" s="392"/>
      <c r="V272" s="392"/>
      <c r="W272" s="392"/>
      <c r="X272" s="392"/>
      <c r="Y272" s="394"/>
    </row>
    <row r="273" spans="2:25" ht="18.75" customHeight="1" thickBot="1" x14ac:dyDescent="0.25">
      <c r="B273" s="380">
        <f>IF(ISBLANK(H273),"",VLOOKUP(H273,DATA!$O$2:$P$7,2))</f>
        <v>1</v>
      </c>
      <c r="C273" s="1055">
        <v>43727</v>
      </c>
      <c r="D273" s="78" t="s">
        <v>98</v>
      </c>
      <c r="E273" s="1056">
        <v>0.83333333333333337</v>
      </c>
      <c r="F273" s="1056">
        <v>0.89583333333333337</v>
      </c>
      <c r="G273" s="76" t="s">
        <v>769</v>
      </c>
      <c r="H273" s="78" t="s">
        <v>33</v>
      </c>
      <c r="I273" s="78" t="s">
        <v>774</v>
      </c>
      <c r="J273" s="78" t="str">
        <f>IF(I273="","",VLOOKUP(I273,DATA!$T$3:$U$56,2,FALSE))</f>
        <v>高2</v>
      </c>
      <c r="K273" s="1057" t="s">
        <v>207</v>
      </c>
      <c r="L273" s="391"/>
      <c r="M273" s="482"/>
      <c r="N273" s="553"/>
      <c r="O273" s="553"/>
      <c r="P273" s="553"/>
      <c r="Q273" s="553"/>
      <c r="R273" s="553"/>
      <c r="S273" s="553"/>
      <c r="T273" s="367">
        <v>1.5</v>
      </c>
      <c r="U273" s="142"/>
      <c r="V273" s="142"/>
      <c r="W273" s="142"/>
      <c r="X273" s="142"/>
      <c r="Y273" s="143"/>
    </row>
    <row r="274" spans="2:25" ht="18.75" customHeight="1" thickBot="1" x14ac:dyDescent="0.25">
      <c r="B274" s="380">
        <f>IF(ISBLANK(H274),"",VLOOKUP(H274,DATA!$O$2:$P$7,2))</f>
        <v>1</v>
      </c>
      <c r="C274" s="1055">
        <v>43727</v>
      </c>
      <c r="D274" s="93" t="s">
        <v>98</v>
      </c>
      <c r="E274" s="1056">
        <v>0.70138888888888884</v>
      </c>
      <c r="F274" s="1056">
        <v>0.76388888888888884</v>
      </c>
      <c r="G274" s="76" t="s">
        <v>915</v>
      </c>
      <c r="H274" s="78" t="s">
        <v>33</v>
      </c>
      <c r="I274" s="78" t="s">
        <v>790</v>
      </c>
      <c r="J274" s="78" t="str">
        <f>IF(I274="","",VLOOKUP(I274,DATA!$T$3:$U$56,2,FALSE))</f>
        <v>小5</v>
      </c>
      <c r="K274" s="1057" t="s">
        <v>43</v>
      </c>
      <c r="L274" s="391"/>
      <c r="M274" s="384"/>
      <c r="N274" s="384"/>
      <c r="O274" s="384"/>
      <c r="P274" s="384"/>
      <c r="Q274" s="384"/>
      <c r="R274" s="384"/>
      <c r="S274" s="384"/>
      <c r="T274" s="393">
        <v>1.5</v>
      </c>
      <c r="U274" s="142"/>
      <c r="V274" s="142"/>
      <c r="W274" s="142"/>
      <c r="X274" s="142"/>
      <c r="Y274" s="143"/>
    </row>
    <row r="275" spans="2:25" ht="18.75" customHeight="1" thickBot="1" x14ac:dyDescent="0.25">
      <c r="B275" s="380">
        <f>IF(ISBLANK(H275),"",VLOOKUP(H275,DATA!$O$2:$P$7,2))</f>
        <v>1</v>
      </c>
      <c r="C275" s="1055">
        <v>43727</v>
      </c>
      <c r="D275" s="93" t="s">
        <v>98</v>
      </c>
      <c r="E275" s="1056">
        <v>0.83333333333333337</v>
      </c>
      <c r="F275" s="1056">
        <v>0.89583333333333337</v>
      </c>
      <c r="G275" s="76" t="s">
        <v>856</v>
      </c>
      <c r="H275" s="78" t="s">
        <v>40</v>
      </c>
      <c r="I275" s="78" t="s">
        <v>816</v>
      </c>
      <c r="J275" s="78" t="str">
        <f>IF(I275="","",VLOOKUP(I275,DATA!$T$3:$U$56,2,FALSE))</f>
        <v>中3</v>
      </c>
      <c r="K275" s="1057" t="s">
        <v>52</v>
      </c>
      <c r="L275" s="391"/>
      <c r="M275" s="396"/>
      <c r="N275" s="142"/>
      <c r="O275" s="142"/>
      <c r="P275" s="142"/>
      <c r="Q275" s="142"/>
      <c r="R275" s="142"/>
      <c r="S275" s="142"/>
      <c r="T275" s="367">
        <v>1.5</v>
      </c>
      <c r="U275" s="142"/>
      <c r="V275" s="142"/>
      <c r="W275" s="142"/>
      <c r="X275" s="142"/>
      <c r="Y275" s="143"/>
    </row>
    <row r="276" spans="2:25" ht="18.75" customHeight="1" thickBot="1" x14ac:dyDescent="0.25">
      <c r="B276" s="380">
        <f>IF(ISBLANK(H276),"",VLOOKUP(H276,DATA!$O$2:$P$7,2))</f>
        <v>1</v>
      </c>
      <c r="C276" s="1055">
        <v>43727</v>
      </c>
      <c r="D276" s="78" t="s">
        <v>98</v>
      </c>
      <c r="E276" s="1056">
        <v>0.76736111111111116</v>
      </c>
      <c r="F276" s="1056">
        <v>0.82986111111111116</v>
      </c>
      <c r="G276" s="76" t="s">
        <v>407</v>
      </c>
      <c r="H276" s="78" t="s">
        <v>33</v>
      </c>
      <c r="I276" s="78" t="s">
        <v>792</v>
      </c>
      <c r="J276" s="78" t="str">
        <f>IF(I276="","",VLOOKUP(I276,DATA!$T$3:$U$56,2,FALSE))</f>
        <v>小6</v>
      </c>
      <c r="K276" s="1057" t="s">
        <v>43</v>
      </c>
      <c r="L276" s="391"/>
      <c r="M276" s="384"/>
      <c r="N276" s="773"/>
      <c r="O276" s="773"/>
      <c r="P276" s="773"/>
      <c r="Q276" s="773"/>
      <c r="R276" s="773"/>
      <c r="S276" s="773"/>
      <c r="T276" s="367">
        <v>1.5</v>
      </c>
      <c r="U276" s="142"/>
      <c r="V276" s="142"/>
      <c r="W276" s="142"/>
      <c r="X276" s="142"/>
      <c r="Y276" s="143"/>
    </row>
    <row r="277" spans="2:25" ht="18.75" customHeight="1" thickBot="1" x14ac:dyDescent="0.25">
      <c r="B277" s="380">
        <f>IF(ISBLANK(H277),"",VLOOKUP(H277,DATA!$O$2:$P$7,2))</f>
        <v>1</v>
      </c>
      <c r="C277" s="1055">
        <v>43727</v>
      </c>
      <c r="D277" s="78" t="s">
        <v>98</v>
      </c>
      <c r="E277" s="1056">
        <v>0.76736111111111116</v>
      </c>
      <c r="F277" s="1056">
        <v>0.82986111111111116</v>
      </c>
      <c r="G277" s="76" t="s">
        <v>936</v>
      </c>
      <c r="H277" s="78" t="s">
        <v>33</v>
      </c>
      <c r="I277" s="78" t="s">
        <v>722</v>
      </c>
      <c r="J277" s="78" t="str">
        <f>IF(I277="","",VLOOKUP(I277,DATA!$T$3:$U$56,2,FALSE))</f>
        <v>高1</v>
      </c>
      <c r="K277" s="1057" t="s">
        <v>45</v>
      </c>
      <c r="L277" s="391"/>
      <c r="M277" s="482"/>
      <c r="N277" s="553"/>
      <c r="O277" s="553"/>
      <c r="P277" s="553"/>
      <c r="Q277" s="553"/>
      <c r="R277" s="553"/>
      <c r="S277" s="553"/>
      <c r="T277" s="367">
        <v>1.5</v>
      </c>
      <c r="U277" s="142"/>
      <c r="V277" s="142"/>
      <c r="W277" s="142"/>
      <c r="X277" s="142"/>
      <c r="Y277" s="143"/>
    </row>
    <row r="278" spans="2:25" ht="18.75" customHeight="1" thickBot="1" x14ac:dyDescent="0.25">
      <c r="B278" s="380">
        <f>IF(ISBLANK(H278),"",VLOOKUP(H278,DATA!$O$2:$P$7,2))</f>
        <v>1</v>
      </c>
      <c r="C278" s="1055">
        <v>43727</v>
      </c>
      <c r="D278" s="78" t="s">
        <v>98</v>
      </c>
      <c r="E278" s="1056">
        <v>0.70138888888888884</v>
      </c>
      <c r="F278" s="1056">
        <v>0.76388888888888884</v>
      </c>
      <c r="G278" s="76" t="s">
        <v>851</v>
      </c>
      <c r="H278" s="78" t="s">
        <v>33</v>
      </c>
      <c r="I278" s="78" t="s">
        <v>838</v>
      </c>
      <c r="J278" s="78" t="str">
        <f>IF(I278="","",VLOOKUP(I278,DATA!$T$3:$U$56,2,FALSE))</f>
        <v>中3</v>
      </c>
      <c r="K278" s="1057" t="s">
        <v>194</v>
      </c>
      <c r="L278" s="391"/>
      <c r="M278" s="482"/>
      <c r="N278" s="553"/>
      <c r="O278" s="553"/>
      <c r="P278" s="553"/>
      <c r="Q278" s="553"/>
      <c r="R278" s="553"/>
      <c r="S278" s="553"/>
      <c r="T278" s="367">
        <v>1.5</v>
      </c>
      <c r="U278" s="142"/>
      <c r="V278" s="142"/>
      <c r="W278" s="142"/>
      <c r="X278" s="142"/>
      <c r="Y278" s="143"/>
    </row>
    <row r="279" spans="2:25" ht="18.75" customHeight="1" thickBot="1" x14ac:dyDescent="0.25">
      <c r="B279" s="380">
        <f>IF(ISBLANK(H279),"",VLOOKUP(H279,DATA!$O$2:$P$7,2))</f>
        <v>1</v>
      </c>
      <c r="C279" s="1055">
        <v>43727</v>
      </c>
      <c r="D279" s="78" t="s">
        <v>98</v>
      </c>
      <c r="E279" s="1056">
        <v>0.76736111111111116</v>
      </c>
      <c r="F279" s="1056">
        <v>0.82986111111111116</v>
      </c>
      <c r="G279" s="76" t="s">
        <v>851</v>
      </c>
      <c r="H279" s="78" t="s">
        <v>33</v>
      </c>
      <c r="I279" s="78" t="s">
        <v>861</v>
      </c>
      <c r="J279" s="78" t="str">
        <f>IF(I279="","",VLOOKUP(I279,DATA!$T$3:$U$56,2,FALSE))</f>
        <v>中3</v>
      </c>
      <c r="K279" s="1057" t="s">
        <v>47</v>
      </c>
      <c r="L279" s="391"/>
      <c r="M279" s="482"/>
      <c r="N279" s="553"/>
      <c r="O279" s="553"/>
      <c r="P279" s="553"/>
      <c r="Q279" s="553"/>
      <c r="R279" s="553"/>
      <c r="S279" s="553"/>
      <c r="T279" s="367">
        <v>1.5</v>
      </c>
      <c r="U279" s="142"/>
      <c r="V279" s="142"/>
      <c r="W279" s="142"/>
      <c r="X279" s="142"/>
      <c r="Y279" s="143"/>
    </row>
    <row r="280" spans="2:25" ht="18.75" customHeight="1" thickBot="1" x14ac:dyDescent="0.25">
      <c r="B280" s="380">
        <f>IF(ISBLANK(H280),"",VLOOKUP(H280,DATA!$O$2:$P$7,2))</f>
        <v>1</v>
      </c>
      <c r="C280" s="1055">
        <v>43727</v>
      </c>
      <c r="D280" s="78" t="s">
        <v>98</v>
      </c>
      <c r="E280" s="1056">
        <v>0.83333333333333337</v>
      </c>
      <c r="F280" s="1056">
        <v>0.89583333333333337</v>
      </c>
      <c r="G280" s="76" t="s">
        <v>914</v>
      </c>
      <c r="H280" s="78" t="s">
        <v>33</v>
      </c>
      <c r="I280" s="78" t="s">
        <v>878</v>
      </c>
      <c r="J280" s="78" t="str">
        <f>IF(I280="","",VLOOKUP(I280,DATA!$T$3:$U$56,2,FALSE))</f>
        <v>中2</v>
      </c>
      <c r="K280" s="1057" t="s">
        <v>47</v>
      </c>
      <c r="L280" s="391"/>
      <c r="M280" s="482"/>
      <c r="N280" s="553"/>
      <c r="O280" s="553"/>
      <c r="P280" s="553"/>
      <c r="Q280" s="553"/>
      <c r="R280" s="553"/>
      <c r="S280" s="553"/>
      <c r="T280" s="367">
        <v>1.5</v>
      </c>
      <c r="U280" s="142"/>
      <c r="V280" s="142"/>
      <c r="W280" s="142"/>
      <c r="X280" s="142"/>
      <c r="Y280" s="143"/>
    </row>
    <row r="281" spans="2:25" ht="18.75" customHeight="1" thickBot="1" x14ac:dyDescent="0.25">
      <c r="B281" s="380">
        <f>IF(ISBLANK(H281),"",VLOOKUP(H281,DATA!$O$2:$P$7,2))</f>
        <v>1</v>
      </c>
      <c r="C281" s="1055">
        <v>43727</v>
      </c>
      <c r="D281" s="78" t="s">
        <v>98</v>
      </c>
      <c r="E281" s="1056">
        <v>0.83333333333333337</v>
      </c>
      <c r="F281" s="1056">
        <v>0.89583333333333337</v>
      </c>
      <c r="G281" s="1154" t="s">
        <v>48</v>
      </c>
      <c r="H281" s="1155" t="s">
        <v>40</v>
      </c>
      <c r="I281" s="1155" t="s">
        <v>753</v>
      </c>
      <c r="J281" s="78" t="str">
        <f>IF(I281="","",VLOOKUP(I281,DATA!$T$3:$U$56,2,FALSE))</f>
        <v>高1</v>
      </c>
      <c r="K281" s="1057" t="s">
        <v>45</v>
      </c>
      <c r="L281" s="391"/>
      <c r="M281" s="482"/>
      <c r="N281" s="553"/>
      <c r="O281" s="553"/>
      <c r="P281" s="553"/>
      <c r="Q281" s="553"/>
      <c r="R281" s="553"/>
      <c r="S281" s="553"/>
      <c r="T281" s="367">
        <v>1.5</v>
      </c>
      <c r="U281" s="142"/>
      <c r="V281" s="142"/>
      <c r="W281" s="142"/>
      <c r="X281" s="142"/>
      <c r="Y281" s="143"/>
    </row>
    <row r="282" spans="2:25" ht="18.75" customHeight="1" thickBot="1" x14ac:dyDescent="0.25">
      <c r="B282" s="380">
        <f>IF(ISBLANK(H282),"",VLOOKUP(H282,DATA!$O$2:$P$7,2))</f>
        <v>1</v>
      </c>
      <c r="C282" s="1055">
        <v>43727</v>
      </c>
      <c r="D282" s="461" t="s">
        <v>98</v>
      </c>
      <c r="E282" s="1058">
        <v>0.76736111111111116</v>
      </c>
      <c r="F282" s="1058">
        <v>0.82986111111111116</v>
      </c>
      <c r="G282" s="459" t="s">
        <v>48</v>
      </c>
      <c r="H282" s="461" t="s">
        <v>33</v>
      </c>
      <c r="I282" s="461" t="s">
        <v>430</v>
      </c>
      <c r="J282" s="461" t="str">
        <f>IF(I282="","",VLOOKUP(I282,DATA!$T$3:$U$56,2,FALSE))</f>
        <v>高1</v>
      </c>
      <c r="K282" s="459" t="s">
        <v>47</v>
      </c>
      <c r="L282" s="391"/>
      <c r="M282" s="482"/>
      <c r="N282" s="553"/>
      <c r="O282" s="553"/>
      <c r="P282" s="553"/>
      <c r="Q282" s="553"/>
      <c r="R282" s="553"/>
      <c r="S282" s="553"/>
      <c r="T282" s="367">
        <v>1.5</v>
      </c>
      <c r="U282" s="142"/>
      <c r="V282" s="142"/>
      <c r="W282" s="142"/>
      <c r="X282" s="142"/>
      <c r="Y282" s="143"/>
    </row>
    <row r="283" spans="2:25" ht="18.75" customHeight="1" thickBot="1" x14ac:dyDescent="0.25">
      <c r="B283" s="380">
        <f>IF(ISBLANK(H283),"",VLOOKUP(H283,DATA!$O$2:$P$7,2))</f>
        <v>1</v>
      </c>
      <c r="C283" s="1055">
        <v>43728</v>
      </c>
      <c r="D283" s="93" t="s">
        <v>327</v>
      </c>
      <c r="E283" s="1056">
        <v>0.70138888888888884</v>
      </c>
      <c r="F283" s="1056">
        <v>0.76388888888888884</v>
      </c>
      <c r="G283" s="76" t="s">
        <v>46</v>
      </c>
      <c r="H283" s="78" t="s">
        <v>33</v>
      </c>
      <c r="I283" s="78" t="s">
        <v>388</v>
      </c>
      <c r="J283" s="78" t="str">
        <f>IF(I283="","",VLOOKUP(I283,DATA!$T$3:$U$56,2,FALSE))</f>
        <v>高3</v>
      </c>
      <c r="K283" s="1057" t="s">
        <v>45</v>
      </c>
      <c r="L283" s="391"/>
      <c r="M283" s="576"/>
      <c r="N283" s="159"/>
      <c r="O283" s="159"/>
      <c r="P283" s="159"/>
      <c r="Q283" s="159"/>
      <c r="R283" s="159"/>
      <c r="S283" s="159"/>
      <c r="T283" s="367">
        <v>1.5</v>
      </c>
      <c r="U283" s="142"/>
      <c r="V283" s="142"/>
      <c r="W283" s="142"/>
      <c r="X283" s="142"/>
      <c r="Y283" s="143"/>
    </row>
    <row r="284" spans="2:25" ht="18.75" customHeight="1" thickBot="1" x14ac:dyDescent="0.25">
      <c r="B284" s="380">
        <f>IF(ISBLANK(H284),"",VLOOKUP(H284,DATA!$O$2:$P$7,2))</f>
        <v>1</v>
      </c>
      <c r="C284" s="1055">
        <v>43728</v>
      </c>
      <c r="D284" s="93" t="s">
        <v>327</v>
      </c>
      <c r="E284" s="1056">
        <v>0.76736111111111116</v>
      </c>
      <c r="F284" s="1056">
        <v>0.82986111111111116</v>
      </c>
      <c r="G284" s="76" t="s">
        <v>46</v>
      </c>
      <c r="H284" s="78" t="s">
        <v>33</v>
      </c>
      <c r="I284" s="78" t="s">
        <v>814</v>
      </c>
      <c r="J284" s="78" t="str">
        <f>IF(I284="","",VLOOKUP(I284,DATA!$T$3:$U$56,2,FALSE))</f>
        <v>高2</v>
      </c>
      <c r="K284" s="1057" t="s">
        <v>45</v>
      </c>
      <c r="L284" s="391"/>
      <c r="M284" s="576"/>
      <c r="N284" s="159"/>
      <c r="O284" s="159"/>
      <c r="P284" s="159"/>
      <c r="Q284" s="159"/>
      <c r="R284" s="159"/>
      <c r="S284" s="159"/>
      <c r="T284" s="367">
        <v>1.5</v>
      </c>
      <c r="U284" s="142"/>
      <c r="V284" s="142"/>
      <c r="W284" s="142"/>
      <c r="X284" s="142"/>
      <c r="Y284" s="143"/>
    </row>
    <row r="285" spans="2:25" ht="18.75" customHeight="1" thickBot="1" x14ac:dyDescent="0.25">
      <c r="B285" s="380">
        <f>IF(ISBLANK(H285),"",VLOOKUP(H285,DATA!$O$2:$P$7,2))</f>
        <v>1</v>
      </c>
      <c r="C285" s="1055">
        <v>43728</v>
      </c>
      <c r="D285" s="93" t="s">
        <v>327</v>
      </c>
      <c r="E285" s="1056">
        <v>0.83333333333333337</v>
      </c>
      <c r="F285" s="1056">
        <v>0.89583333333333337</v>
      </c>
      <c r="G285" s="76" t="s">
        <v>46</v>
      </c>
      <c r="H285" s="78" t="s">
        <v>33</v>
      </c>
      <c r="I285" s="78" t="s">
        <v>537</v>
      </c>
      <c r="J285" s="78" t="str">
        <f>IF(I285="","",VLOOKUP(I285,DATA!$T$3:$U$56,2,FALSE))</f>
        <v>中3</v>
      </c>
      <c r="K285" s="1057" t="s">
        <v>184</v>
      </c>
      <c r="L285" s="391"/>
      <c r="M285" s="576"/>
      <c r="N285" s="159"/>
      <c r="O285" s="159"/>
      <c r="P285" s="159"/>
      <c r="Q285" s="159"/>
      <c r="R285" s="159"/>
      <c r="S285" s="159"/>
      <c r="T285" s="367">
        <v>1.5</v>
      </c>
      <c r="U285" s="142"/>
      <c r="V285" s="142"/>
      <c r="W285" s="142"/>
      <c r="X285" s="142"/>
      <c r="Y285" s="143"/>
    </row>
    <row r="286" spans="2:25" ht="18.75" customHeight="1" thickBot="1" x14ac:dyDescent="0.25">
      <c r="B286" s="380">
        <f>IF(ISBLANK(H286),"",VLOOKUP(H286,DATA!$O$2:$P$7,2))</f>
        <v>1</v>
      </c>
      <c r="C286" s="1055">
        <v>43728</v>
      </c>
      <c r="D286" s="93" t="s">
        <v>327</v>
      </c>
      <c r="E286" s="1056">
        <v>0.76736111111111116</v>
      </c>
      <c r="F286" s="1056">
        <v>0.82986111111111116</v>
      </c>
      <c r="G286" s="76" t="s">
        <v>540</v>
      </c>
      <c r="H286" s="78" t="s">
        <v>33</v>
      </c>
      <c r="I286" s="78" t="s">
        <v>774</v>
      </c>
      <c r="J286" s="78" t="str">
        <f>IF(I286="","",VLOOKUP(I286,DATA!$T$3:$U$56,2,FALSE))</f>
        <v>高2</v>
      </c>
      <c r="K286" s="1057" t="s">
        <v>45</v>
      </c>
      <c r="L286" s="391"/>
      <c r="M286" s="482"/>
      <c r="N286" s="553"/>
      <c r="O286" s="553"/>
      <c r="P286" s="553"/>
      <c r="Q286" s="553"/>
      <c r="R286" s="553"/>
      <c r="S286" s="553"/>
      <c r="T286" s="367">
        <v>1.5</v>
      </c>
      <c r="U286" s="142"/>
      <c r="V286" s="142"/>
      <c r="W286" s="142"/>
      <c r="X286" s="142"/>
      <c r="Y286" s="143"/>
    </row>
    <row r="287" spans="2:25" ht="18.75" customHeight="1" thickBot="1" x14ac:dyDescent="0.25">
      <c r="B287" s="380">
        <f>IF(ISBLANK(H287),"",VLOOKUP(H287,DATA!$O$2:$P$7,2))</f>
        <v>1</v>
      </c>
      <c r="C287" s="1055">
        <v>43728</v>
      </c>
      <c r="D287" s="93" t="s">
        <v>327</v>
      </c>
      <c r="E287" s="1056">
        <v>0.83333333333333337</v>
      </c>
      <c r="F287" s="1056">
        <v>0.89583333333333337</v>
      </c>
      <c r="G287" s="76" t="s">
        <v>856</v>
      </c>
      <c r="H287" s="78" t="s">
        <v>33</v>
      </c>
      <c r="I287" s="78" t="s">
        <v>816</v>
      </c>
      <c r="J287" s="78" t="str">
        <f>IF(I287="","",VLOOKUP(I287,DATA!$T$3:$U$56,2,FALSE))</f>
        <v>中3</v>
      </c>
      <c r="K287" s="1057" t="s">
        <v>52</v>
      </c>
      <c r="L287" s="391"/>
      <c r="M287" s="482"/>
      <c r="N287" s="553"/>
      <c r="O287" s="553"/>
      <c r="P287" s="553"/>
      <c r="Q287" s="553"/>
      <c r="R287" s="553"/>
      <c r="S287" s="553"/>
      <c r="T287" s="367">
        <v>1.5</v>
      </c>
      <c r="U287" s="142"/>
      <c r="V287" s="142"/>
      <c r="W287" s="142"/>
      <c r="X287" s="142"/>
      <c r="Y287" s="143"/>
    </row>
    <row r="288" spans="2:25" ht="18.75" customHeight="1" thickBot="1" x14ac:dyDescent="0.25">
      <c r="B288" s="380">
        <f>IF(ISBLANK(H288),"",VLOOKUP(H288,DATA!$O$2:$P$7,2))</f>
        <v>1</v>
      </c>
      <c r="C288" s="1055">
        <v>43728</v>
      </c>
      <c r="D288" s="93" t="s">
        <v>327</v>
      </c>
      <c r="E288" s="1056">
        <v>0.70138888888888884</v>
      </c>
      <c r="F288" s="1056">
        <v>0.76388888888888884</v>
      </c>
      <c r="G288" s="76" t="s">
        <v>707</v>
      </c>
      <c r="H288" s="78" t="s">
        <v>33</v>
      </c>
      <c r="I288" s="78" t="s">
        <v>838</v>
      </c>
      <c r="J288" s="78" t="str">
        <f>IF(I288="","",VLOOKUP(I288,DATA!$T$3:$U$56,2,FALSE))</f>
        <v>中3</v>
      </c>
      <c r="K288" s="1057" t="s">
        <v>115</v>
      </c>
      <c r="L288" s="391"/>
      <c r="M288" s="482"/>
      <c r="N288" s="553"/>
      <c r="O288" s="553"/>
      <c r="P288" s="553"/>
      <c r="Q288" s="553"/>
      <c r="R288" s="553"/>
      <c r="S288" s="553"/>
      <c r="T288" s="367">
        <v>1.5</v>
      </c>
      <c r="U288" s="142"/>
      <c r="V288" s="142"/>
      <c r="W288" s="142"/>
      <c r="X288" s="142"/>
      <c r="Y288" s="143"/>
    </row>
    <row r="289" spans="2:25" ht="18.75" customHeight="1" thickBot="1" x14ac:dyDescent="0.25">
      <c r="B289" s="380">
        <f>IF(ISBLANK(H289),"",VLOOKUP(H289,DATA!$O$2:$P$7,2))</f>
        <v>0</v>
      </c>
      <c r="C289" s="1055">
        <v>43728</v>
      </c>
      <c r="D289" s="93" t="s">
        <v>327</v>
      </c>
      <c r="E289" s="1056">
        <v>0.83333333333333337</v>
      </c>
      <c r="F289" s="1056">
        <v>0.89583333333333337</v>
      </c>
      <c r="G289" s="76" t="s">
        <v>707</v>
      </c>
      <c r="H289" s="680" t="s">
        <v>21</v>
      </c>
      <c r="I289" s="78" t="s">
        <v>813</v>
      </c>
      <c r="J289" s="78" t="str">
        <f>IF(I289="","",VLOOKUP(I289,DATA!$T$3:$U$56,2,FALSE))</f>
        <v>中3</v>
      </c>
      <c r="K289" s="1057" t="s">
        <v>115</v>
      </c>
      <c r="L289" s="391"/>
      <c r="M289" s="145"/>
      <c r="N289" s="368"/>
      <c r="O289" s="368"/>
      <c r="P289" s="368"/>
      <c r="Q289" s="368"/>
      <c r="R289" s="368"/>
      <c r="S289" s="368"/>
      <c r="T289" s="367">
        <v>1.5</v>
      </c>
      <c r="U289" s="142"/>
      <c r="V289" s="142"/>
      <c r="W289" s="142"/>
      <c r="X289" s="142"/>
      <c r="Y289" s="143"/>
    </row>
    <row r="290" spans="2:25" ht="18.75" customHeight="1" thickBot="1" x14ac:dyDescent="0.25">
      <c r="B290" s="493">
        <f>IF(ISBLANK(H290),"",VLOOKUP(H290,DATA!$O$2:$P$7,2))</f>
        <v>0</v>
      </c>
      <c r="C290" s="1055">
        <v>43728</v>
      </c>
      <c r="D290" s="93" t="s">
        <v>327</v>
      </c>
      <c r="E290" s="1056">
        <v>0.76736111111111116</v>
      </c>
      <c r="F290" s="1056">
        <v>0.82986111111111116</v>
      </c>
      <c r="G290" s="92" t="s">
        <v>707</v>
      </c>
      <c r="H290" s="680" t="s">
        <v>21</v>
      </c>
      <c r="I290" s="93" t="s">
        <v>801</v>
      </c>
      <c r="J290" s="78" t="str">
        <f>IF(I290="","",VLOOKUP(I290,DATA!$T$3:$U$56,2,FALSE))</f>
        <v>高1</v>
      </c>
      <c r="K290" s="1059" t="s">
        <v>47</v>
      </c>
      <c r="L290" s="391"/>
      <c r="M290" s="396"/>
      <c r="N290" s="392"/>
      <c r="O290" s="392"/>
      <c r="P290" s="392"/>
      <c r="Q290" s="392"/>
      <c r="R290" s="392"/>
      <c r="S290" s="392"/>
      <c r="T290" s="393">
        <v>1.5</v>
      </c>
      <c r="U290" s="142"/>
      <c r="V290" s="142"/>
      <c r="W290" s="142"/>
      <c r="X290" s="142"/>
      <c r="Y290" s="143"/>
    </row>
    <row r="291" spans="2:25" ht="18.75" customHeight="1" thickBot="1" x14ac:dyDescent="0.25">
      <c r="B291" s="380">
        <f>IF(ISBLANK(H291),"",VLOOKUP(H291,DATA!$O$2:$P$7,2))</f>
        <v>1</v>
      </c>
      <c r="C291" s="1055">
        <v>43728</v>
      </c>
      <c r="D291" s="93" t="s">
        <v>99</v>
      </c>
      <c r="E291" s="1056">
        <v>0.76736111111111116</v>
      </c>
      <c r="F291" s="1056">
        <v>0.82986111111111116</v>
      </c>
      <c r="G291" s="76" t="s">
        <v>915</v>
      </c>
      <c r="H291" s="78" t="s">
        <v>33</v>
      </c>
      <c r="I291" s="78" t="s">
        <v>788</v>
      </c>
      <c r="J291" s="78" t="str">
        <f>IF(I291="","",VLOOKUP(I291,DATA!$T$3:$U$56,2,FALSE))</f>
        <v>中3</v>
      </c>
      <c r="K291" s="1057" t="s">
        <v>43</v>
      </c>
      <c r="L291" s="391"/>
      <c r="M291" s="396"/>
      <c r="N291" s="142"/>
      <c r="O291" s="142"/>
      <c r="P291" s="142"/>
      <c r="Q291" s="142"/>
      <c r="R291" s="142"/>
      <c r="S291" s="142"/>
      <c r="T291" s="367">
        <v>1.5</v>
      </c>
      <c r="U291" s="142"/>
      <c r="V291" s="142"/>
      <c r="W291" s="142"/>
      <c r="X291" s="142"/>
      <c r="Y291" s="143"/>
    </row>
    <row r="292" spans="2:25" ht="18.75" customHeight="1" thickBot="1" x14ac:dyDescent="0.25">
      <c r="B292" s="380">
        <f>IF(ISBLANK(H292),"",VLOOKUP(H292,DATA!$O$2:$P$7,2))</f>
        <v>1</v>
      </c>
      <c r="C292" s="1055">
        <v>43728</v>
      </c>
      <c r="D292" s="93" t="s">
        <v>99</v>
      </c>
      <c r="E292" s="1056">
        <v>0.83333333333333337</v>
      </c>
      <c r="F292" s="1056">
        <v>0.89583333333333337</v>
      </c>
      <c r="G292" s="76" t="s">
        <v>407</v>
      </c>
      <c r="H292" s="78" t="s">
        <v>40</v>
      </c>
      <c r="I292" s="78" t="s">
        <v>823</v>
      </c>
      <c r="J292" s="78" t="str">
        <f>IF(I292="","",VLOOKUP(I292,DATA!$T$3:$U$56,2,FALSE))</f>
        <v>中2</v>
      </c>
      <c r="K292" s="1057" t="s">
        <v>193</v>
      </c>
      <c r="L292" s="391"/>
      <c r="M292" s="576"/>
      <c r="N292" s="159"/>
      <c r="O292" s="159"/>
      <c r="P292" s="159"/>
      <c r="Q292" s="159"/>
      <c r="R292" s="159"/>
      <c r="S292" s="159"/>
      <c r="T292" s="367">
        <v>1.5</v>
      </c>
      <c r="U292" s="142"/>
      <c r="V292" s="142"/>
      <c r="W292" s="142"/>
      <c r="X292" s="142"/>
      <c r="Y292" s="143"/>
    </row>
    <row r="293" spans="2:25" ht="18.75" customHeight="1" thickBot="1" x14ac:dyDescent="0.25">
      <c r="B293" s="380">
        <f>IF(ISBLANK(H293),"",VLOOKUP(H293,DATA!$O$2:$P$7,2))</f>
        <v>1</v>
      </c>
      <c r="C293" s="1055">
        <v>43728</v>
      </c>
      <c r="D293" s="93" t="s">
        <v>99</v>
      </c>
      <c r="E293" s="1056">
        <v>0.76736111111111116</v>
      </c>
      <c r="F293" s="1056">
        <v>0.82986111111111116</v>
      </c>
      <c r="G293" s="76" t="s">
        <v>48</v>
      </c>
      <c r="H293" s="78" t="s">
        <v>40</v>
      </c>
      <c r="I293" s="78" t="s">
        <v>826</v>
      </c>
      <c r="J293" s="78" t="str">
        <f>IF(I293="","",VLOOKUP(I293,DATA!$T$3:$U$56,2,FALSE))</f>
        <v>中3</v>
      </c>
      <c r="K293" s="1057" t="s">
        <v>45</v>
      </c>
      <c r="L293" s="391"/>
      <c r="M293" s="576"/>
      <c r="N293" s="159"/>
      <c r="O293" s="159"/>
      <c r="P293" s="159"/>
      <c r="Q293" s="159"/>
      <c r="R293" s="159"/>
      <c r="S293" s="159"/>
      <c r="T293" s="367">
        <v>1.5</v>
      </c>
      <c r="U293" s="142"/>
      <c r="V293" s="142"/>
      <c r="W293" s="142"/>
      <c r="X293" s="142"/>
      <c r="Y293" s="143"/>
    </row>
    <row r="294" spans="2:25" ht="18.75" customHeight="1" thickBot="1" x14ac:dyDescent="0.25">
      <c r="B294" s="380">
        <f>IF(ISBLANK(H294),"",VLOOKUP(H294,DATA!$O$2:$P$7,2))</f>
        <v>1</v>
      </c>
      <c r="C294" s="1055">
        <v>43728</v>
      </c>
      <c r="D294" s="93" t="s">
        <v>99</v>
      </c>
      <c r="E294" s="1056">
        <v>0.83333333333333337</v>
      </c>
      <c r="F294" s="1056">
        <v>0.89583333333333337</v>
      </c>
      <c r="G294" s="92" t="s">
        <v>916</v>
      </c>
      <c r="H294" s="93" t="s">
        <v>33</v>
      </c>
      <c r="I294" s="93" t="s">
        <v>830</v>
      </c>
      <c r="J294" s="93" t="str">
        <f>IF(I294="","",VLOOKUP(I294,DATA!$T$3:$U$56,2,FALSE))</f>
        <v>中2</v>
      </c>
      <c r="K294" s="92" t="s">
        <v>45</v>
      </c>
      <c r="L294" s="391"/>
      <c r="M294" s="482"/>
      <c r="N294" s="482"/>
      <c r="O294" s="482"/>
      <c r="P294" s="482"/>
      <c r="Q294" s="482"/>
      <c r="R294" s="482"/>
      <c r="S294" s="482"/>
      <c r="T294" s="393">
        <v>1.5</v>
      </c>
      <c r="U294" s="142"/>
      <c r="V294" s="142"/>
      <c r="W294" s="142"/>
      <c r="X294" s="142"/>
      <c r="Y294" s="143"/>
    </row>
    <row r="295" spans="2:25" ht="18.75" customHeight="1" thickBot="1" x14ac:dyDescent="0.25">
      <c r="B295" s="380">
        <f>IF(ISBLANK(H295),"",VLOOKUP(H295,DATA!$O$2:$P$7,2))</f>
        <v>0</v>
      </c>
      <c r="C295" s="1055">
        <v>43728</v>
      </c>
      <c r="D295" s="461" t="s">
        <v>327</v>
      </c>
      <c r="E295" s="1058">
        <v>0.70833333333333337</v>
      </c>
      <c r="F295" s="1058">
        <v>0.75</v>
      </c>
      <c r="G295" s="1067" t="s">
        <v>349</v>
      </c>
      <c r="H295" s="1106" t="s">
        <v>21</v>
      </c>
      <c r="I295" s="1068" t="s">
        <v>577</v>
      </c>
      <c r="J295" s="1068" t="str">
        <f>IF(I295="","",VLOOKUP(I295,DATA!$T$3:$U$56,2,FALSE))</f>
        <v>小2</v>
      </c>
      <c r="K295" s="1101" t="s">
        <v>76</v>
      </c>
      <c r="L295" s="801"/>
      <c r="M295" s="396"/>
      <c r="N295" s="142"/>
      <c r="O295" s="142"/>
      <c r="P295" s="142"/>
      <c r="Q295" s="142"/>
      <c r="R295" s="142"/>
      <c r="S295" s="142"/>
      <c r="T295" s="802">
        <v>1</v>
      </c>
      <c r="U295" s="396" t="s">
        <v>185</v>
      </c>
      <c r="V295" s="142"/>
      <c r="W295" s="142"/>
      <c r="X295" s="142"/>
      <c r="Y295" s="143"/>
    </row>
    <row r="296" spans="2:25" ht="18.75" customHeight="1" thickBot="1" x14ac:dyDescent="0.25">
      <c r="B296" s="380">
        <f>IF(ISBLANK(H296),"",VLOOKUP(H296,DATA!$O$2:$P$7,2))</f>
        <v>1</v>
      </c>
      <c r="C296" s="1055">
        <v>43729</v>
      </c>
      <c r="D296" s="78" t="s">
        <v>100</v>
      </c>
      <c r="E296" s="1102">
        <v>0.67361111111111116</v>
      </c>
      <c r="F296" s="1102">
        <v>0.73611111111111116</v>
      </c>
      <c r="G296" s="76" t="s">
        <v>407</v>
      </c>
      <c r="H296" s="78" t="s">
        <v>33</v>
      </c>
      <c r="I296" s="78" t="s">
        <v>722</v>
      </c>
      <c r="J296" s="78" t="str">
        <f>IF(I296="","",VLOOKUP(I296,DATA!$T$3:$U$56,2,FALSE))</f>
        <v>高1</v>
      </c>
      <c r="K296" s="1057" t="s">
        <v>43</v>
      </c>
      <c r="L296" s="797"/>
      <c r="M296" s="798"/>
      <c r="N296" s="799"/>
      <c r="O296" s="799"/>
      <c r="P296" s="799"/>
      <c r="Q296" s="799"/>
      <c r="R296" s="799"/>
      <c r="S296" s="799"/>
      <c r="T296" s="800">
        <v>1.5</v>
      </c>
      <c r="U296" s="142"/>
      <c r="V296" s="142"/>
      <c r="W296" s="142"/>
      <c r="X296" s="142"/>
      <c r="Y296" s="143"/>
    </row>
    <row r="297" spans="2:25" ht="18.75" customHeight="1" thickBot="1" x14ac:dyDescent="0.25">
      <c r="B297" s="380">
        <f>IF(ISBLANK(H297),"",VLOOKUP(H297,DATA!$O$2:$P$7,2))</f>
        <v>1</v>
      </c>
      <c r="C297" s="1055">
        <v>43729</v>
      </c>
      <c r="D297" s="78" t="s">
        <v>100</v>
      </c>
      <c r="E297" s="1056">
        <v>0.60763888888888895</v>
      </c>
      <c r="F297" s="1056">
        <v>0.67013888888888884</v>
      </c>
      <c r="G297" s="76" t="s">
        <v>46</v>
      </c>
      <c r="H297" s="78" t="s">
        <v>33</v>
      </c>
      <c r="I297" s="78" t="s">
        <v>567</v>
      </c>
      <c r="J297" s="78" t="str">
        <f>IF(I297="","",VLOOKUP(I297,DATA!$T$3:$U$56,2,FALSE))</f>
        <v>高卒</v>
      </c>
      <c r="K297" s="1057" t="s">
        <v>194</v>
      </c>
      <c r="L297" s="391"/>
      <c r="M297" s="384"/>
      <c r="N297" s="384"/>
      <c r="O297" s="384"/>
      <c r="P297" s="384"/>
      <c r="Q297" s="384"/>
      <c r="R297" s="384"/>
      <c r="S297" s="384"/>
      <c r="T297" s="393">
        <v>1.5</v>
      </c>
      <c r="U297" s="142"/>
      <c r="V297" s="142"/>
      <c r="W297" s="142"/>
      <c r="X297" s="142"/>
      <c r="Y297" s="143"/>
    </row>
    <row r="298" spans="2:25" ht="18.75" customHeight="1" thickBot="1" x14ac:dyDescent="0.25">
      <c r="B298" s="380">
        <f>IF(ISBLANK(H298),"",VLOOKUP(H298,DATA!$O$2:$P$7,2))</f>
        <v>1</v>
      </c>
      <c r="C298" s="1055">
        <v>43729</v>
      </c>
      <c r="D298" s="78" t="s">
        <v>100</v>
      </c>
      <c r="E298" s="1056">
        <v>0.67361111111111116</v>
      </c>
      <c r="F298" s="1056">
        <v>0.73611111111111116</v>
      </c>
      <c r="G298" s="76" t="s">
        <v>46</v>
      </c>
      <c r="H298" s="78" t="s">
        <v>33</v>
      </c>
      <c r="I298" s="78" t="s">
        <v>788</v>
      </c>
      <c r="J298" s="78" t="str">
        <f>IF(I298="","",VLOOKUP(I298,DATA!$T$3:$U$56,2,FALSE))</f>
        <v>中3</v>
      </c>
      <c r="K298" s="1057" t="s">
        <v>45</v>
      </c>
      <c r="L298" s="391"/>
      <c r="M298" s="384"/>
      <c r="N298" s="384"/>
      <c r="O298" s="384"/>
      <c r="P298" s="384"/>
      <c r="Q298" s="384"/>
      <c r="R298" s="384"/>
      <c r="S298" s="384"/>
      <c r="T298" s="393">
        <v>1.5</v>
      </c>
      <c r="U298" s="142"/>
      <c r="V298" s="142"/>
      <c r="W298" s="142"/>
      <c r="X298" s="142"/>
      <c r="Y298" s="143"/>
    </row>
    <row r="299" spans="2:25" ht="18.75" customHeight="1" thickBot="1" x14ac:dyDescent="0.25">
      <c r="B299" s="380">
        <f>IF(ISBLANK(H299),"",VLOOKUP(H299,DATA!$O$2:$P$7,2))</f>
        <v>1</v>
      </c>
      <c r="C299" s="1055">
        <v>43729</v>
      </c>
      <c r="D299" s="78" t="s">
        <v>100</v>
      </c>
      <c r="E299" s="1056">
        <v>0.73958333333333337</v>
      </c>
      <c r="F299" s="1056">
        <v>0.80208333333333337</v>
      </c>
      <c r="G299" s="76" t="s">
        <v>46</v>
      </c>
      <c r="H299" s="78" t="s">
        <v>33</v>
      </c>
      <c r="I299" s="78" t="s">
        <v>805</v>
      </c>
      <c r="J299" s="78" t="str">
        <f>IF(I299="","",VLOOKUP(I299,DATA!$T$3:$U$56,2,FALSE))</f>
        <v>中1</v>
      </c>
      <c r="K299" s="1057" t="s">
        <v>45</v>
      </c>
      <c r="L299" s="391"/>
      <c r="M299" s="384"/>
      <c r="N299" s="384"/>
      <c r="O299" s="384"/>
      <c r="P299" s="384"/>
      <c r="Q299" s="384"/>
      <c r="R299" s="384"/>
      <c r="S299" s="384"/>
      <c r="T299" s="393">
        <v>1.5</v>
      </c>
      <c r="U299" s="142"/>
      <c r="V299" s="142"/>
      <c r="W299" s="142"/>
      <c r="X299" s="142"/>
      <c r="Y299" s="143"/>
    </row>
    <row r="300" spans="2:25" ht="18.75" customHeight="1" thickBot="1" x14ac:dyDescent="0.25">
      <c r="B300" s="380">
        <f>IF(ISBLANK(H300),"",VLOOKUP(H300,DATA!$O$2:$P$7,2))</f>
        <v>1</v>
      </c>
      <c r="C300" s="1055">
        <v>43729</v>
      </c>
      <c r="D300" s="78" t="s">
        <v>100</v>
      </c>
      <c r="E300" s="1056">
        <v>0.80555555555555547</v>
      </c>
      <c r="F300" s="1056">
        <v>0.86805555555555547</v>
      </c>
      <c r="G300" s="76" t="s">
        <v>46</v>
      </c>
      <c r="H300" s="78" t="s">
        <v>33</v>
      </c>
      <c r="I300" s="78" t="s">
        <v>425</v>
      </c>
      <c r="J300" s="78" t="str">
        <f>IF(I300="","",VLOOKUP(I300,DATA!$T$3:$U$56,2,FALSE))</f>
        <v>高3</v>
      </c>
      <c r="K300" s="1057" t="s">
        <v>47</v>
      </c>
      <c r="L300" s="391"/>
      <c r="M300" s="636"/>
      <c r="N300" s="773"/>
      <c r="O300" s="773"/>
      <c r="P300" s="773"/>
      <c r="Q300" s="773"/>
      <c r="R300" s="773"/>
      <c r="S300" s="773"/>
      <c r="T300" s="367">
        <v>1.5</v>
      </c>
      <c r="U300" s="142"/>
      <c r="V300" s="142"/>
      <c r="W300" s="142"/>
      <c r="X300" s="142"/>
      <c r="Y300" s="143"/>
    </row>
    <row r="301" spans="2:25" ht="18.75" customHeight="1" thickBot="1" x14ac:dyDescent="0.25">
      <c r="B301" s="380">
        <f>IF(ISBLANK(H301),"",VLOOKUP(H301,DATA!$O$2:$P$7,2))</f>
        <v>0</v>
      </c>
      <c r="C301" s="1055">
        <v>43729</v>
      </c>
      <c r="D301" s="78" t="s">
        <v>100</v>
      </c>
      <c r="E301" s="1056">
        <v>0.54166666666666663</v>
      </c>
      <c r="F301" s="1056">
        <v>0.60416666666666663</v>
      </c>
      <c r="G301" s="76" t="s">
        <v>48</v>
      </c>
      <c r="H301" s="680" t="s">
        <v>21</v>
      </c>
      <c r="I301" s="78" t="s">
        <v>813</v>
      </c>
      <c r="J301" s="78" t="str">
        <f>IF(I301="","",VLOOKUP(I301,DATA!$T$3:$U$56,2,FALSE))</f>
        <v>中3</v>
      </c>
      <c r="K301" s="1057" t="s">
        <v>45</v>
      </c>
      <c r="L301" s="391"/>
      <c r="M301" s="145"/>
      <c r="N301" s="368"/>
      <c r="O301" s="368"/>
      <c r="P301" s="368"/>
      <c r="Q301" s="368"/>
      <c r="R301" s="368"/>
      <c r="S301" s="368"/>
      <c r="T301" s="367">
        <v>1.5</v>
      </c>
      <c r="U301" s="142"/>
      <c r="V301" s="142"/>
      <c r="W301" s="142"/>
      <c r="X301" s="142"/>
      <c r="Y301" s="143"/>
    </row>
    <row r="302" spans="2:25" ht="18.75" customHeight="1" thickBot="1" x14ac:dyDescent="0.25">
      <c r="B302" s="380">
        <f>IF(ISBLANK(H302),"",VLOOKUP(H302,DATA!$O$2:$P$7,2))</f>
        <v>0</v>
      </c>
      <c r="C302" s="1055">
        <v>43729</v>
      </c>
      <c r="D302" s="78" t="s">
        <v>100</v>
      </c>
      <c r="E302" s="1056">
        <v>0.60763888888888895</v>
      </c>
      <c r="F302" s="1056">
        <v>0.67013888888888884</v>
      </c>
      <c r="G302" s="76" t="s">
        <v>48</v>
      </c>
      <c r="H302" s="680" t="s">
        <v>21</v>
      </c>
      <c r="I302" s="78" t="s">
        <v>401</v>
      </c>
      <c r="J302" s="78" t="str">
        <f>IF(I302="","",VLOOKUP(I302,DATA!$T$3:$U$56,2,FALSE))</f>
        <v>高1</v>
      </c>
      <c r="K302" s="1057" t="s">
        <v>45</v>
      </c>
      <c r="L302" s="391"/>
      <c r="M302" s="396"/>
      <c r="N302" s="142"/>
      <c r="O302" s="142"/>
      <c r="P302" s="142"/>
      <c r="Q302" s="142"/>
      <c r="R302" s="142"/>
      <c r="S302" s="142"/>
      <c r="T302" s="367">
        <v>1.5</v>
      </c>
      <c r="U302" s="142"/>
      <c r="V302" s="142"/>
      <c r="W302" s="142"/>
      <c r="X302" s="142"/>
      <c r="Y302" s="143"/>
    </row>
    <row r="303" spans="2:25" ht="18.75" customHeight="1" thickBot="1" x14ac:dyDescent="0.25">
      <c r="B303" s="380">
        <f>IF(ISBLANK(H303),"",VLOOKUP(H303,DATA!$O$2:$P$7,2))</f>
        <v>1</v>
      </c>
      <c r="C303" s="1055">
        <v>43729</v>
      </c>
      <c r="D303" s="78" t="s">
        <v>100</v>
      </c>
      <c r="E303" s="1056">
        <v>0.73958333333333337</v>
      </c>
      <c r="F303" s="1056">
        <v>0.78125</v>
      </c>
      <c r="G303" s="76" t="s">
        <v>769</v>
      </c>
      <c r="H303" s="78" t="s">
        <v>33</v>
      </c>
      <c r="I303" s="78" t="s">
        <v>865</v>
      </c>
      <c r="J303" s="78" t="str">
        <f>IF(I303="","",VLOOKUP(I303,DATA!$T$3:$U$56,2,FALSE))</f>
        <v>小5</v>
      </c>
      <c r="K303" s="1057" t="s">
        <v>41</v>
      </c>
      <c r="L303" s="391"/>
      <c r="M303" s="384"/>
      <c r="N303" s="384"/>
      <c r="O303" s="384"/>
      <c r="P303" s="384"/>
      <c r="Q303" s="384"/>
      <c r="R303" s="384"/>
      <c r="S303" s="384"/>
      <c r="T303" s="393">
        <v>1</v>
      </c>
      <c r="U303" s="142" t="s">
        <v>918</v>
      </c>
      <c r="V303" s="142"/>
      <c r="W303" s="142"/>
      <c r="X303" s="142"/>
      <c r="Y303" s="143"/>
    </row>
    <row r="304" spans="2:25" ht="18.75" customHeight="1" thickBot="1" x14ac:dyDescent="0.25">
      <c r="B304" s="380">
        <f>IF(ISBLANK(H304),"",VLOOKUP(H304,DATA!$O$2:$P$7,2))</f>
        <v>1</v>
      </c>
      <c r="C304" s="1055">
        <v>43729</v>
      </c>
      <c r="D304" s="461" t="s">
        <v>100</v>
      </c>
      <c r="E304" s="1058">
        <v>0.67361111111111116</v>
      </c>
      <c r="F304" s="1058">
        <v>0.73611111111111116</v>
      </c>
      <c r="G304" s="459" t="s">
        <v>769</v>
      </c>
      <c r="H304" s="461" t="s">
        <v>33</v>
      </c>
      <c r="I304" s="461" t="s">
        <v>580</v>
      </c>
      <c r="J304" s="461" t="str">
        <f>IF(I304="","",VLOOKUP(I304,DATA!$T$3:$U$56,2,FALSE))</f>
        <v>中2</v>
      </c>
      <c r="K304" s="1101" t="s">
        <v>207</v>
      </c>
      <c r="L304" s="801"/>
      <c r="M304" s="396"/>
      <c r="N304" s="384"/>
      <c r="O304" s="384"/>
      <c r="P304" s="384"/>
      <c r="Q304" s="384"/>
      <c r="R304" s="384"/>
      <c r="S304" s="384"/>
      <c r="T304" s="393">
        <v>1.5</v>
      </c>
      <c r="U304" s="142"/>
      <c r="V304" s="142"/>
      <c r="W304" s="142"/>
      <c r="X304" s="142"/>
      <c r="Y304" s="143"/>
    </row>
    <row r="305" spans="2:25" ht="18.75" customHeight="1" thickBot="1" x14ac:dyDescent="0.25">
      <c r="B305" s="380">
        <f>IF(ISBLANK(H305),"",VLOOKUP(H305,DATA!$O$2:$P$7,2))</f>
        <v>0</v>
      </c>
      <c r="C305" s="805">
        <v>43731</v>
      </c>
      <c r="D305" s="698" t="s">
        <v>25</v>
      </c>
      <c r="E305" s="806">
        <v>0.63541666666666663</v>
      </c>
      <c r="F305" s="806">
        <v>0.69791666666666663</v>
      </c>
      <c r="G305" s="807" t="s">
        <v>46</v>
      </c>
      <c r="H305" s="680" t="s">
        <v>21</v>
      </c>
      <c r="I305" s="680" t="s">
        <v>567</v>
      </c>
      <c r="J305" s="680" t="str">
        <f>IF(I305="","",VLOOKUP(I305,DATA!$T$3:$U$56,2,FALSE))</f>
        <v>高卒</v>
      </c>
      <c r="K305" s="808" t="s">
        <v>193</v>
      </c>
      <c r="L305" s="391"/>
      <c r="M305" s="384"/>
      <c r="N305" s="384"/>
      <c r="O305" s="384"/>
      <c r="P305" s="384"/>
      <c r="Q305" s="384"/>
      <c r="R305" s="384"/>
      <c r="S305" s="384"/>
      <c r="T305" s="393">
        <v>1.5</v>
      </c>
      <c r="U305" s="142"/>
      <c r="V305" s="142"/>
      <c r="W305" s="142"/>
      <c r="X305" s="142"/>
      <c r="Y305" s="143"/>
    </row>
    <row r="306" spans="2:25" ht="18.75" customHeight="1" thickBot="1" x14ac:dyDescent="0.25">
      <c r="B306" s="380">
        <f>IF(ISBLANK(H306),"",VLOOKUP(H306,DATA!$O$2:$P$7,2))</f>
        <v>0</v>
      </c>
      <c r="C306" s="805">
        <v>43731</v>
      </c>
      <c r="D306" s="698" t="s">
        <v>25</v>
      </c>
      <c r="E306" s="806">
        <v>0.70138888888888884</v>
      </c>
      <c r="F306" s="806">
        <v>0.76388888888888884</v>
      </c>
      <c r="G306" s="807" t="s">
        <v>46</v>
      </c>
      <c r="H306" s="680" t="s">
        <v>21</v>
      </c>
      <c r="I306" s="680" t="s">
        <v>537</v>
      </c>
      <c r="J306" s="680" t="str">
        <f>IF(I306="","",VLOOKUP(I306,DATA!$T$3:$U$56,2,FALSE))</f>
        <v>中3</v>
      </c>
      <c r="K306" s="808" t="s">
        <v>45</v>
      </c>
      <c r="L306" s="391"/>
      <c r="M306" s="576"/>
      <c r="N306" s="159"/>
      <c r="O306" s="159"/>
      <c r="P306" s="159"/>
      <c r="Q306" s="159"/>
      <c r="R306" s="159"/>
      <c r="S306" s="159"/>
      <c r="T306" s="367">
        <v>1.5</v>
      </c>
      <c r="U306" s="142"/>
      <c r="V306" s="142"/>
      <c r="W306" s="142"/>
      <c r="X306" s="142"/>
      <c r="Y306" s="143"/>
    </row>
    <row r="307" spans="2:25" ht="18.75" customHeight="1" thickBot="1" x14ac:dyDescent="0.25">
      <c r="B307" s="493">
        <f>IF(ISBLANK(H307),"",VLOOKUP(H307,DATA!$O$2:$P$7,2))</f>
        <v>0</v>
      </c>
      <c r="C307" s="805">
        <v>43731</v>
      </c>
      <c r="D307" s="680" t="s">
        <v>25</v>
      </c>
      <c r="E307" s="806">
        <v>0.76736111111111116</v>
      </c>
      <c r="F307" s="806">
        <v>0.82986111111111116</v>
      </c>
      <c r="G307" s="807" t="s">
        <v>46</v>
      </c>
      <c r="H307" s="680" t="s">
        <v>21</v>
      </c>
      <c r="I307" s="680" t="s">
        <v>563</v>
      </c>
      <c r="J307" s="680" t="e">
        <f>IF(I307="","",VLOOKUP(I307,DATA!$T$3:$U$56,2,FALSE))</f>
        <v>#N/A</v>
      </c>
      <c r="K307" s="808" t="s">
        <v>45</v>
      </c>
      <c r="L307" s="391"/>
      <c r="M307" s="384"/>
      <c r="N307" s="384"/>
      <c r="O307" s="384"/>
      <c r="P307" s="384"/>
      <c r="Q307" s="384"/>
      <c r="R307" s="384"/>
      <c r="S307" s="384"/>
      <c r="T307" s="393">
        <v>1.5</v>
      </c>
      <c r="U307" s="142"/>
      <c r="V307" s="142"/>
      <c r="W307" s="142"/>
      <c r="X307" s="142"/>
      <c r="Y307" s="143"/>
    </row>
    <row r="308" spans="2:25" ht="18.75" customHeight="1" thickBot="1" x14ac:dyDescent="0.25">
      <c r="B308" s="493">
        <f>IF(ISBLANK(H308),"",VLOOKUP(H308,DATA!$O$2:$P$7,2))</f>
        <v>0</v>
      </c>
      <c r="C308" s="805">
        <v>43731</v>
      </c>
      <c r="D308" s="698" t="s">
        <v>25</v>
      </c>
      <c r="E308" s="806">
        <v>0.83333333333333337</v>
      </c>
      <c r="F308" s="806">
        <v>0.89583333333333337</v>
      </c>
      <c r="G308" s="809" t="s">
        <v>209</v>
      </c>
      <c r="H308" s="680" t="s">
        <v>21</v>
      </c>
      <c r="I308" s="698" t="s">
        <v>801</v>
      </c>
      <c r="J308" s="680" t="str">
        <f>IF(I308="","",VLOOKUP(I308,DATA!$T$3:$U$56,2,FALSE))</f>
        <v>高1</v>
      </c>
      <c r="K308" s="810" t="s">
        <v>45</v>
      </c>
      <c r="L308" s="391"/>
      <c r="M308" s="396"/>
      <c r="N308" s="392"/>
      <c r="O308" s="392"/>
      <c r="P308" s="392"/>
      <c r="Q308" s="392"/>
      <c r="R308" s="392"/>
      <c r="S308" s="392"/>
      <c r="T308" s="393">
        <v>1.5</v>
      </c>
      <c r="U308" s="142"/>
      <c r="V308" s="142"/>
      <c r="W308" s="142"/>
      <c r="X308" s="142"/>
      <c r="Y308" s="143"/>
    </row>
    <row r="309" spans="2:25" ht="18.75" customHeight="1" thickBot="1" x14ac:dyDescent="0.25">
      <c r="B309" s="380">
        <f>IF(ISBLANK(H309),"",VLOOKUP(H309,DATA!$O$2:$P$7,2))</f>
        <v>0</v>
      </c>
      <c r="C309" s="805">
        <v>43731</v>
      </c>
      <c r="D309" s="698" t="s">
        <v>25</v>
      </c>
      <c r="E309" s="806">
        <v>0.70138888888888884</v>
      </c>
      <c r="F309" s="806">
        <v>0.76388888888888884</v>
      </c>
      <c r="G309" s="807" t="s">
        <v>707</v>
      </c>
      <c r="H309" s="680" t="s">
        <v>21</v>
      </c>
      <c r="I309" s="680" t="s">
        <v>838</v>
      </c>
      <c r="J309" s="680" t="str">
        <f>IF(I309="","",VLOOKUP(I309,DATA!$T$3:$U$56,2,FALSE))</f>
        <v>中3</v>
      </c>
      <c r="K309" s="808" t="s">
        <v>114</v>
      </c>
      <c r="L309" s="391"/>
      <c r="M309" s="482"/>
      <c r="N309" s="482"/>
      <c r="O309" s="482"/>
      <c r="P309" s="482"/>
      <c r="Q309" s="482"/>
      <c r="R309" s="482"/>
      <c r="S309" s="482"/>
      <c r="T309" s="393">
        <v>1.5</v>
      </c>
      <c r="U309" s="142"/>
      <c r="V309" s="142"/>
      <c r="W309" s="142"/>
      <c r="X309" s="142"/>
      <c r="Y309" s="143"/>
    </row>
    <row r="310" spans="2:25" ht="18.75" customHeight="1" thickBot="1" x14ac:dyDescent="0.25">
      <c r="B310" s="380">
        <f>IF(ISBLANK(H310),"",VLOOKUP(H310,DATA!$O$2:$P$7,2))</f>
        <v>0</v>
      </c>
      <c r="C310" s="805">
        <v>43731</v>
      </c>
      <c r="D310" s="680" t="s">
        <v>25</v>
      </c>
      <c r="E310" s="806">
        <v>0.76736111111111116</v>
      </c>
      <c r="F310" s="806">
        <v>0.82986111111111116</v>
      </c>
      <c r="G310" s="807" t="s">
        <v>707</v>
      </c>
      <c r="H310" s="680" t="s">
        <v>21</v>
      </c>
      <c r="I310" s="680" t="s">
        <v>813</v>
      </c>
      <c r="J310" s="680" t="str">
        <f>IF(I310="","",VLOOKUP(I310,DATA!$T$3:$U$56,2,FALSE))</f>
        <v>中3</v>
      </c>
      <c r="K310" s="808" t="s">
        <v>114</v>
      </c>
      <c r="L310" s="391"/>
      <c r="M310" s="145"/>
      <c r="N310" s="368"/>
      <c r="O310" s="368"/>
      <c r="P310" s="368"/>
      <c r="Q310" s="368"/>
      <c r="R310" s="368"/>
      <c r="S310" s="368"/>
      <c r="T310" s="367">
        <v>1.5</v>
      </c>
      <c r="U310" s="142"/>
      <c r="V310" s="142"/>
      <c r="W310" s="142"/>
      <c r="X310" s="142"/>
      <c r="Y310" s="143"/>
    </row>
    <row r="311" spans="2:25" ht="18.75" customHeight="1" thickBot="1" x14ac:dyDescent="0.25">
      <c r="B311" s="380">
        <f>IF(ISBLANK(H311),"",VLOOKUP(H311,DATA!$O$2:$P$7,2))</f>
        <v>0</v>
      </c>
      <c r="C311" s="805">
        <v>43731</v>
      </c>
      <c r="D311" s="680" t="s">
        <v>25</v>
      </c>
      <c r="E311" s="806">
        <v>0.83333333333333337</v>
      </c>
      <c r="F311" s="806">
        <v>0.89583333333333337</v>
      </c>
      <c r="G311" s="807" t="s">
        <v>707</v>
      </c>
      <c r="H311" s="680" t="s">
        <v>21</v>
      </c>
      <c r="I311" s="680" t="s">
        <v>699</v>
      </c>
      <c r="J311" s="680" t="str">
        <f>IF(I311="","",VLOOKUP(I311,DATA!$T$3:$U$56,2,FALSE))</f>
        <v>高2</v>
      </c>
      <c r="K311" s="808" t="s">
        <v>47</v>
      </c>
      <c r="L311" s="391"/>
      <c r="M311" s="392"/>
      <c r="N311" s="392"/>
      <c r="O311" s="392"/>
      <c r="P311" s="392"/>
      <c r="Q311" s="392"/>
      <c r="R311" s="392"/>
      <c r="S311" s="392"/>
      <c r="T311" s="393">
        <v>1.5</v>
      </c>
      <c r="U311" s="142"/>
      <c r="V311" s="142"/>
      <c r="W311" s="142"/>
      <c r="X311" s="142"/>
      <c r="Y311" s="143"/>
    </row>
    <row r="312" spans="2:25" ht="18.75" customHeight="1" thickBot="1" x14ac:dyDescent="0.25">
      <c r="B312" s="380">
        <f>IF(ISBLANK(H312),"",VLOOKUP(H312,DATA!$O$2:$P$7,2))</f>
        <v>0</v>
      </c>
      <c r="C312" s="805">
        <v>43731</v>
      </c>
      <c r="D312" s="698" t="s">
        <v>25</v>
      </c>
      <c r="E312" s="806">
        <v>0.76736111111111116</v>
      </c>
      <c r="F312" s="806">
        <v>0.82986111111111116</v>
      </c>
      <c r="G312" s="807" t="s">
        <v>911</v>
      </c>
      <c r="H312" s="680" t="s">
        <v>21</v>
      </c>
      <c r="I312" s="680" t="s">
        <v>823</v>
      </c>
      <c r="J312" s="680" t="str">
        <f>IF(I312="","",VLOOKUP(I312,DATA!$T$3:$U$56,2,FALSE))</f>
        <v>中2</v>
      </c>
      <c r="K312" s="808" t="s">
        <v>47</v>
      </c>
      <c r="L312" s="391"/>
      <c r="M312" s="482"/>
      <c r="N312" s="482"/>
      <c r="O312" s="482"/>
      <c r="P312" s="482"/>
      <c r="Q312" s="482"/>
      <c r="R312" s="482"/>
      <c r="S312" s="482"/>
      <c r="T312" s="393">
        <v>1.5</v>
      </c>
      <c r="U312" s="142"/>
      <c r="V312" s="142"/>
      <c r="W312" s="142"/>
      <c r="X312" s="142"/>
      <c r="Y312" s="143"/>
    </row>
    <row r="313" spans="2:25" ht="18.75" customHeight="1" thickBot="1" x14ac:dyDescent="0.25">
      <c r="B313" s="380">
        <f>IF(ISBLANK(H313),"",VLOOKUP(H313,DATA!$O$2:$P$7,2))</f>
        <v>0</v>
      </c>
      <c r="C313" s="805">
        <v>43731</v>
      </c>
      <c r="D313" s="796" t="s">
        <v>25</v>
      </c>
      <c r="E313" s="811">
        <v>0.83333333333333337</v>
      </c>
      <c r="F313" s="811">
        <v>0.89583333333333337</v>
      </c>
      <c r="G313" s="812" t="s">
        <v>911</v>
      </c>
      <c r="H313" s="680" t="s">
        <v>21</v>
      </c>
      <c r="I313" s="796" t="s">
        <v>675</v>
      </c>
      <c r="J313" s="796" t="str">
        <f>IF(I313="","",VLOOKUP(I313,DATA!$T$3:$U$56,2,FALSE))</f>
        <v>中1</v>
      </c>
      <c r="K313" s="812" t="s">
        <v>83</v>
      </c>
      <c r="L313" s="391"/>
      <c r="M313" s="392"/>
      <c r="N313" s="392"/>
      <c r="O313" s="392"/>
      <c r="P313" s="392"/>
      <c r="Q313" s="392"/>
      <c r="R313" s="392"/>
      <c r="S313" s="392"/>
      <c r="T313" s="393">
        <v>1.5</v>
      </c>
      <c r="U313" s="142"/>
      <c r="V313" s="142"/>
      <c r="W313" s="142"/>
      <c r="X313" s="142"/>
      <c r="Y313" s="143"/>
    </row>
    <row r="314" spans="2:25" ht="18.75" customHeight="1" thickBot="1" x14ac:dyDescent="0.25">
      <c r="B314" s="380">
        <f>IF(ISBLANK(H314),"",VLOOKUP(H314,DATA!$O$2:$P$7,2))</f>
        <v>1</v>
      </c>
      <c r="C314" s="1055">
        <v>43732</v>
      </c>
      <c r="D314" s="93" t="s">
        <v>26</v>
      </c>
      <c r="E314" s="1056">
        <v>0.70138888888888884</v>
      </c>
      <c r="F314" s="1056">
        <v>0.76388888888888884</v>
      </c>
      <c r="G314" s="76" t="s">
        <v>707</v>
      </c>
      <c r="H314" s="78" t="s">
        <v>33</v>
      </c>
      <c r="I314" s="78" t="s">
        <v>788</v>
      </c>
      <c r="J314" s="78" t="str">
        <f>IF(I314="","",VLOOKUP(I314,DATA!$T$3:$U$56,2,FALSE))</f>
        <v>中3</v>
      </c>
      <c r="K314" s="1057" t="s">
        <v>207</v>
      </c>
      <c r="L314" s="391"/>
      <c r="M314" s="396"/>
      <c r="N314" s="142"/>
      <c r="O314" s="142"/>
      <c r="P314" s="142"/>
      <c r="Q314" s="142"/>
      <c r="R314" s="142"/>
      <c r="S314" s="142"/>
      <c r="T314" s="367">
        <v>1.5</v>
      </c>
      <c r="U314" s="142"/>
      <c r="V314" s="142"/>
      <c r="W314" s="142"/>
      <c r="X314" s="142"/>
      <c r="Y314" s="143"/>
    </row>
    <row r="315" spans="2:25" ht="18.75" customHeight="1" thickBot="1" x14ac:dyDescent="0.25">
      <c r="B315" s="380">
        <f>IF(ISBLANK(H315),"",VLOOKUP(H315,DATA!$O$2:$P$7,2))</f>
        <v>1</v>
      </c>
      <c r="C315" s="1055">
        <v>43732</v>
      </c>
      <c r="D315" s="78" t="s">
        <v>26</v>
      </c>
      <c r="E315" s="1056">
        <v>0.76736111111111116</v>
      </c>
      <c r="F315" s="1056">
        <v>0.82986111111111116</v>
      </c>
      <c r="G315" s="76" t="s">
        <v>707</v>
      </c>
      <c r="H315" s="78" t="s">
        <v>33</v>
      </c>
      <c r="I315" s="78" t="s">
        <v>805</v>
      </c>
      <c r="J315" s="78" t="str">
        <f>IF(I315="","",VLOOKUP(I315,DATA!$T$3:$U$56,2,FALSE))</f>
        <v>中1</v>
      </c>
      <c r="K315" s="1057" t="s">
        <v>47</v>
      </c>
      <c r="L315" s="391"/>
      <c r="M315" s="140"/>
      <c r="N315" s="368"/>
      <c r="O315" s="368"/>
      <c r="P315" s="368"/>
      <c r="Q315" s="368"/>
      <c r="R315" s="368"/>
      <c r="S315" s="368"/>
      <c r="T315" s="367">
        <v>1.5</v>
      </c>
      <c r="U315" s="142"/>
      <c r="V315" s="142"/>
      <c r="W315" s="142"/>
      <c r="X315" s="142"/>
      <c r="Y315" s="143"/>
    </row>
    <row r="316" spans="2:25" ht="18.75" customHeight="1" thickBot="1" x14ac:dyDescent="0.25">
      <c r="B316" s="380">
        <f>IF(ISBLANK(H316),"",VLOOKUP(H316,DATA!$O$2:$P$7,2))</f>
        <v>1</v>
      </c>
      <c r="C316" s="1055">
        <v>43732</v>
      </c>
      <c r="D316" s="78" t="s">
        <v>26</v>
      </c>
      <c r="E316" s="1056">
        <v>0.83333333333333337</v>
      </c>
      <c r="F316" s="1056">
        <v>0.89583333333333337</v>
      </c>
      <c r="G316" s="76" t="s">
        <v>707</v>
      </c>
      <c r="H316" s="78" t="s">
        <v>40</v>
      </c>
      <c r="I316" s="78" t="s">
        <v>699</v>
      </c>
      <c r="J316" s="78" t="str">
        <f>IF(I316="","",VLOOKUP(I316,DATA!$T$3:$U$56,2,FALSE))</f>
        <v>高2</v>
      </c>
      <c r="K316" s="1057" t="s">
        <v>47</v>
      </c>
      <c r="L316" s="391"/>
      <c r="M316" s="140"/>
      <c r="N316" s="368"/>
      <c r="O316" s="368"/>
      <c r="P316" s="368"/>
      <c r="Q316" s="368"/>
      <c r="R316" s="368"/>
      <c r="S316" s="368"/>
      <c r="T316" s="367">
        <v>1.5</v>
      </c>
      <c r="U316" s="142"/>
      <c r="V316" s="142"/>
      <c r="W316" s="142"/>
      <c r="X316" s="142"/>
      <c r="Y316" s="143"/>
    </row>
    <row r="317" spans="2:25" ht="18.75" customHeight="1" thickBot="1" x14ac:dyDescent="0.25">
      <c r="B317" s="380">
        <f>IF(ISBLANK(H317),"",VLOOKUP(H317,DATA!$O$2:$P$7,2))</f>
        <v>1</v>
      </c>
      <c r="C317" s="1055">
        <v>43732</v>
      </c>
      <c r="D317" s="78" t="s">
        <v>26</v>
      </c>
      <c r="E317" s="1056">
        <v>0.70138888888888884</v>
      </c>
      <c r="F317" s="1056">
        <v>0.76388888888888884</v>
      </c>
      <c r="G317" s="76" t="s">
        <v>46</v>
      </c>
      <c r="H317" s="78" t="s">
        <v>33</v>
      </c>
      <c r="I317" s="93" t="s">
        <v>297</v>
      </c>
      <c r="J317" s="78" t="str">
        <f>IF(I317="","",VLOOKUP(I317,DATA!$T$3:$U$56,2,FALSE))</f>
        <v>高3</v>
      </c>
      <c r="K317" s="1057" t="s">
        <v>207</v>
      </c>
      <c r="L317" s="391"/>
      <c r="M317" s="392"/>
      <c r="N317" s="392"/>
      <c r="O317" s="392"/>
      <c r="P317" s="392"/>
      <c r="Q317" s="392"/>
      <c r="R317" s="392"/>
      <c r="S317" s="392"/>
      <c r="T317" s="367">
        <v>1.5</v>
      </c>
      <c r="U317" s="142"/>
      <c r="V317" s="142"/>
      <c r="W317" s="142"/>
      <c r="X317" s="142"/>
      <c r="Y317" s="143"/>
    </row>
    <row r="318" spans="2:25" ht="18.75" customHeight="1" thickBot="1" x14ac:dyDescent="0.25">
      <c r="B318" s="380">
        <f>IF(ISBLANK(H318),"",VLOOKUP(H318,DATA!$O$2:$P$7,2))</f>
        <v>1</v>
      </c>
      <c r="C318" s="1055">
        <v>43732</v>
      </c>
      <c r="D318" s="78" t="s">
        <v>26</v>
      </c>
      <c r="E318" s="1056">
        <v>0.76736111111111116</v>
      </c>
      <c r="F318" s="1056">
        <v>0.82986111111111116</v>
      </c>
      <c r="G318" s="76" t="s">
        <v>46</v>
      </c>
      <c r="H318" s="78" t="s">
        <v>40</v>
      </c>
      <c r="I318" s="93" t="s">
        <v>297</v>
      </c>
      <c r="J318" s="78" t="str">
        <f>IF(I318="","",VLOOKUP(I318,DATA!$T$3:$U$56,2,FALSE))</f>
        <v>高3</v>
      </c>
      <c r="K318" s="1057" t="s">
        <v>207</v>
      </c>
      <c r="L318" s="391"/>
      <c r="M318" s="392"/>
      <c r="N318" s="392"/>
      <c r="O318" s="392"/>
      <c r="P318" s="392"/>
      <c r="Q318" s="392"/>
      <c r="R318" s="392"/>
      <c r="S318" s="392"/>
      <c r="T318" s="367">
        <v>1.5</v>
      </c>
      <c r="U318" s="142"/>
      <c r="V318" s="142"/>
      <c r="W318" s="142"/>
      <c r="X318" s="142"/>
      <c r="Y318" s="143"/>
    </row>
    <row r="319" spans="2:25" ht="18.75" customHeight="1" thickBot="1" x14ac:dyDescent="0.25">
      <c r="B319" s="380">
        <f>IF(ISBLANK(H319),"",VLOOKUP(H319,DATA!$O$2:$P$7,2))</f>
        <v>0</v>
      </c>
      <c r="C319" s="1055">
        <v>43732</v>
      </c>
      <c r="D319" s="78" t="s">
        <v>26</v>
      </c>
      <c r="E319" s="1056">
        <v>0.76736111111111116</v>
      </c>
      <c r="F319" s="1056">
        <v>0.82986111111111116</v>
      </c>
      <c r="G319" s="76" t="s">
        <v>46</v>
      </c>
      <c r="H319" s="680" t="s">
        <v>21</v>
      </c>
      <c r="I319" s="78" t="s">
        <v>772</v>
      </c>
      <c r="J319" s="78" t="e">
        <f>IF(I319="","",VLOOKUP(I319,DATA!$T$3:$U$56,2,FALSE))</f>
        <v>#N/A</v>
      </c>
      <c r="K319" s="1059" t="s">
        <v>45</v>
      </c>
      <c r="L319" s="391"/>
      <c r="M319" s="140"/>
      <c r="N319" s="368"/>
      <c r="O319" s="368"/>
      <c r="P319" s="368"/>
      <c r="Q319" s="368"/>
      <c r="R319" s="368"/>
      <c r="S319" s="368"/>
      <c r="T319" s="367">
        <v>1.5</v>
      </c>
      <c r="U319" s="142"/>
      <c r="V319" s="142"/>
      <c r="W319" s="142"/>
      <c r="X319" s="142"/>
      <c r="Y319" s="143"/>
    </row>
    <row r="320" spans="2:25" ht="18.75" customHeight="1" thickBot="1" x14ac:dyDescent="0.25">
      <c r="B320" s="380">
        <f>IF(ISBLANK(H320),"",VLOOKUP(H320,DATA!$O$2:$P$7,2))</f>
        <v>1</v>
      </c>
      <c r="C320" s="1055">
        <v>43732</v>
      </c>
      <c r="D320" s="78" t="s">
        <v>26</v>
      </c>
      <c r="E320" s="1056">
        <v>0.83333333333333337</v>
      </c>
      <c r="F320" s="1056">
        <v>0.89583333333333337</v>
      </c>
      <c r="G320" s="76" t="s">
        <v>46</v>
      </c>
      <c r="H320" s="78" t="s">
        <v>33</v>
      </c>
      <c r="I320" s="78" t="s">
        <v>807</v>
      </c>
      <c r="J320" s="78" t="str">
        <f>IF(I320="","",VLOOKUP(I320,DATA!$T$3:$U$56,2,FALSE))</f>
        <v>高2</v>
      </c>
      <c r="K320" s="1057" t="s">
        <v>47</v>
      </c>
      <c r="L320" s="391"/>
      <c r="M320" s="140"/>
      <c r="N320" s="368"/>
      <c r="O320" s="368"/>
      <c r="P320" s="368"/>
      <c r="Q320" s="368"/>
      <c r="R320" s="368"/>
      <c r="S320" s="368"/>
      <c r="T320" s="367">
        <v>1.5</v>
      </c>
      <c r="U320" s="142"/>
      <c r="V320" s="142"/>
      <c r="W320" s="142"/>
      <c r="X320" s="142"/>
      <c r="Y320" s="143"/>
    </row>
    <row r="321" spans="2:25" ht="18.75" customHeight="1" thickBot="1" x14ac:dyDescent="0.25">
      <c r="B321" s="380">
        <f>IF(ISBLANK(H321),"",VLOOKUP(H321,DATA!$O$2:$P$7,2))</f>
        <v>1</v>
      </c>
      <c r="C321" s="1055">
        <v>43732</v>
      </c>
      <c r="D321" s="78" t="s">
        <v>26</v>
      </c>
      <c r="E321" s="1056">
        <v>0.76736111111111116</v>
      </c>
      <c r="F321" s="1056">
        <v>0.82986111111111116</v>
      </c>
      <c r="G321" s="76" t="s">
        <v>48</v>
      </c>
      <c r="H321" s="78" t="s">
        <v>40</v>
      </c>
      <c r="I321" s="78" t="s">
        <v>401</v>
      </c>
      <c r="J321" s="78" t="str">
        <f>IF(I321="","",VLOOKUP(I321,DATA!$T$3:$U$56,2,FALSE))</f>
        <v>高1</v>
      </c>
      <c r="K321" s="1057" t="s">
        <v>45</v>
      </c>
      <c r="L321" s="391"/>
      <c r="M321" s="140"/>
      <c r="N321" s="368"/>
      <c r="O321" s="368"/>
      <c r="P321" s="368"/>
      <c r="Q321" s="368"/>
      <c r="R321" s="368"/>
      <c r="S321" s="368"/>
      <c r="T321" s="367">
        <v>1.5</v>
      </c>
      <c r="U321" s="142"/>
      <c r="V321" s="142"/>
      <c r="W321" s="142"/>
      <c r="X321" s="142"/>
      <c r="Y321" s="143"/>
    </row>
    <row r="322" spans="2:25" ht="18.75" customHeight="1" thickBot="1" x14ac:dyDescent="0.25">
      <c r="B322" s="380">
        <f>IF(ISBLANK(H322),"",VLOOKUP(H322,DATA!$O$2:$P$7,2))</f>
        <v>1</v>
      </c>
      <c r="C322" s="1055">
        <v>43732</v>
      </c>
      <c r="D322" s="93" t="s">
        <v>26</v>
      </c>
      <c r="E322" s="1056">
        <v>0.63541666666666663</v>
      </c>
      <c r="F322" s="1056">
        <v>0.69791666666666663</v>
      </c>
      <c r="G322" s="76" t="s">
        <v>682</v>
      </c>
      <c r="H322" s="78" t="s">
        <v>33</v>
      </c>
      <c r="I322" s="78" t="s">
        <v>567</v>
      </c>
      <c r="J322" s="78" t="str">
        <f>IF(I322="","",VLOOKUP(I322,DATA!$T$3:$U$56,2,FALSE))</f>
        <v>高卒</v>
      </c>
      <c r="K322" s="1057" t="s">
        <v>114</v>
      </c>
      <c r="L322" s="391"/>
      <c r="M322" s="145"/>
      <c r="N322" s="368"/>
      <c r="O322" s="368"/>
      <c r="P322" s="368"/>
      <c r="Q322" s="368"/>
      <c r="R322" s="368"/>
      <c r="S322" s="368"/>
      <c r="T322" s="367">
        <v>1.5</v>
      </c>
      <c r="U322" s="142"/>
      <c r="V322" s="142"/>
      <c r="W322" s="142"/>
      <c r="X322" s="142"/>
      <c r="Y322" s="143"/>
    </row>
    <row r="323" spans="2:25" ht="18.75" customHeight="1" thickBot="1" x14ac:dyDescent="0.25">
      <c r="B323" s="380">
        <f>IF(ISBLANK(H323),"",VLOOKUP(H323,DATA!$O$2:$P$7,2))</f>
        <v>1</v>
      </c>
      <c r="C323" s="1055">
        <v>43732</v>
      </c>
      <c r="D323" s="93" t="s">
        <v>26</v>
      </c>
      <c r="E323" s="1056">
        <v>0.70138888888888884</v>
      </c>
      <c r="F323" s="1056">
        <v>0.76388888888888884</v>
      </c>
      <c r="G323" s="76" t="s">
        <v>682</v>
      </c>
      <c r="H323" s="78" t="s">
        <v>33</v>
      </c>
      <c r="I323" s="78" t="s">
        <v>722</v>
      </c>
      <c r="J323" s="78" t="str">
        <f>IF(I323="","",VLOOKUP(I323,DATA!$T$3:$U$56,2,FALSE))</f>
        <v>高1</v>
      </c>
      <c r="K323" s="1057" t="s">
        <v>207</v>
      </c>
      <c r="L323" s="391"/>
      <c r="M323" s="145"/>
      <c r="N323" s="368"/>
      <c r="O323" s="368"/>
      <c r="P323" s="368"/>
      <c r="Q323" s="368"/>
      <c r="R323" s="368"/>
      <c r="S323" s="368"/>
      <c r="T323" s="367">
        <v>1.5</v>
      </c>
      <c r="U323" s="142"/>
      <c r="V323" s="142"/>
      <c r="W323" s="142"/>
      <c r="X323" s="142"/>
      <c r="Y323" s="143"/>
    </row>
    <row r="324" spans="2:25" ht="18.75" customHeight="1" thickBot="1" x14ac:dyDescent="0.25">
      <c r="B324" s="380">
        <f>IF(ISBLANK(H324),"",VLOOKUP(H324,DATA!$O$2:$P$7,2))</f>
        <v>1</v>
      </c>
      <c r="C324" s="1055">
        <v>43732</v>
      </c>
      <c r="D324" s="93" t="s">
        <v>26</v>
      </c>
      <c r="E324" s="1056">
        <v>0.76736111111111116</v>
      </c>
      <c r="F324" s="1056">
        <v>0.82986111111111116</v>
      </c>
      <c r="G324" s="76" t="s">
        <v>682</v>
      </c>
      <c r="H324" s="78" t="s">
        <v>33</v>
      </c>
      <c r="I324" s="78" t="s">
        <v>860</v>
      </c>
      <c r="J324" s="78" t="str">
        <f>IF(I324="","",VLOOKUP(I324,DATA!$T$3:$U$56,2,FALSE))</f>
        <v>中3</v>
      </c>
      <c r="K324" s="1057" t="s">
        <v>207</v>
      </c>
      <c r="L324" s="391"/>
      <c r="M324" s="145"/>
      <c r="N324" s="368"/>
      <c r="O324" s="368"/>
      <c r="P324" s="368"/>
      <c r="Q324" s="368"/>
      <c r="R324" s="368"/>
      <c r="S324" s="368"/>
      <c r="T324" s="367">
        <v>1.5</v>
      </c>
      <c r="U324" s="142"/>
      <c r="V324" s="142"/>
      <c r="W324" s="142"/>
      <c r="X324" s="142"/>
      <c r="Y324" s="143"/>
    </row>
    <row r="325" spans="2:25" ht="18.75" customHeight="1" thickBot="1" x14ac:dyDescent="0.25">
      <c r="B325" s="380">
        <f>IF(ISBLANK(H325),"",VLOOKUP(H325,DATA!$O$2:$P$7,2))</f>
        <v>1</v>
      </c>
      <c r="C325" s="1055">
        <v>43732</v>
      </c>
      <c r="D325" s="93" t="s">
        <v>26</v>
      </c>
      <c r="E325" s="1056">
        <v>0.83333333333333337</v>
      </c>
      <c r="F325" s="1056">
        <v>0.89583333333333337</v>
      </c>
      <c r="G325" s="76" t="s">
        <v>682</v>
      </c>
      <c r="H325" s="78" t="s">
        <v>33</v>
      </c>
      <c r="I325" s="78" t="s">
        <v>835</v>
      </c>
      <c r="J325" s="78" t="str">
        <f>IF(I325="","",VLOOKUP(I325,DATA!$T$3:$U$56,2,FALSE))</f>
        <v>中3</v>
      </c>
      <c r="K325" s="1057" t="s">
        <v>207</v>
      </c>
      <c r="L325" s="391"/>
      <c r="M325" s="693"/>
      <c r="N325" s="694"/>
      <c r="O325" s="694"/>
      <c r="P325" s="694"/>
      <c r="Q325" s="694"/>
      <c r="R325" s="694"/>
      <c r="S325" s="694"/>
      <c r="T325" s="367">
        <v>1.5</v>
      </c>
      <c r="U325" s="142"/>
      <c r="V325" s="142"/>
      <c r="W325" s="142"/>
      <c r="X325" s="142"/>
      <c r="Y325" s="143"/>
    </row>
    <row r="326" spans="2:25" ht="18.75" customHeight="1" thickBot="1" x14ac:dyDescent="0.25">
      <c r="B326" s="380">
        <f>IF(ISBLANK(H326),"",VLOOKUP(H326,DATA!$O$2:$P$7,2))</f>
        <v>0</v>
      </c>
      <c r="C326" s="1055">
        <v>43732</v>
      </c>
      <c r="D326" s="93" t="s">
        <v>26</v>
      </c>
      <c r="E326" s="1056">
        <v>0.70833333333333337</v>
      </c>
      <c r="F326" s="1056">
        <v>0.75</v>
      </c>
      <c r="G326" s="76" t="s">
        <v>349</v>
      </c>
      <c r="H326" s="680" t="s">
        <v>21</v>
      </c>
      <c r="I326" s="78" t="s">
        <v>342</v>
      </c>
      <c r="J326" s="78" t="str">
        <f>IF(I326="","",VLOOKUP(I326,DATA!$T$3:$U$56,2,FALSE))</f>
        <v>小5</v>
      </c>
      <c r="K326" s="1057" t="s">
        <v>41</v>
      </c>
      <c r="L326" s="391"/>
      <c r="M326" s="482"/>
      <c r="N326" s="482"/>
      <c r="O326" s="482"/>
      <c r="P326" s="482"/>
      <c r="Q326" s="482"/>
      <c r="R326" s="482"/>
      <c r="S326" s="482"/>
      <c r="T326" s="393">
        <v>1</v>
      </c>
      <c r="U326" s="482" t="s">
        <v>185</v>
      </c>
      <c r="V326" s="142"/>
      <c r="W326" s="142"/>
      <c r="X326" s="142"/>
      <c r="Y326" s="143"/>
    </row>
    <row r="327" spans="2:25" ht="18.75" customHeight="1" thickBot="1" x14ac:dyDescent="0.25">
      <c r="B327" s="380">
        <f>IF(ISBLANK(H327),"",VLOOKUP(H327,DATA!$O$2:$P$7,2))</f>
        <v>1</v>
      </c>
      <c r="C327" s="1055">
        <v>43732</v>
      </c>
      <c r="D327" s="93" t="s">
        <v>26</v>
      </c>
      <c r="E327" s="1056">
        <v>0.70138888888888884</v>
      </c>
      <c r="F327" s="1056">
        <v>0.76388888888888884</v>
      </c>
      <c r="G327" s="76" t="s">
        <v>911</v>
      </c>
      <c r="H327" s="78" t="s">
        <v>33</v>
      </c>
      <c r="I327" s="78" t="s">
        <v>790</v>
      </c>
      <c r="J327" s="78" t="str">
        <f>IF(I327="","",VLOOKUP(I327,DATA!$T$3:$U$56,2,FALSE))</f>
        <v>小5</v>
      </c>
      <c r="K327" s="1057" t="s">
        <v>41</v>
      </c>
      <c r="L327" s="391"/>
      <c r="M327" s="384"/>
      <c r="N327" s="384"/>
      <c r="O327" s="384"/>
      <c r="P327" s="384"/>
      <c r="Q327" s="384"/>
      <c r="R327" s="384"/>
      <c r="S327" s="384"/>
      <c r="T327" s="393">
        <v>1.5</v>
      </c>
      <c r="U327" s="142"/>
      <c r="V327" s="142"/>
      <c r="W327" s="142"/>
      <c r="X327" s="142"/>
      <c r="Y327" s="143"/>
    </row>
    <row r="328" spans="2:25" ht="18.75" customHeight="1" thickBot="1" x14ac:dyDescent="0.25">
      <c r="B328" s="380">
        <f>IF(ISBLANK(H328),"",VLOOKUP(H328,DATA!$O$2:$P$7,2))</f>
        <v>1</v>
      </c>
      <c r="C328" s="1055">
        <v>43732</v>
      </c>
      <c r="D328" s="93" t="s">
        <v>26</v>
      </c>
      <c r="E328" s="1056">
        <v>0.70138888888888884</v>
      </c>
      <c r="F328" s="1056">
        <v>0.76388888888888884</v>
      </c>
      <c r="G328" s="76" t="s">
        <v>914</v>
      </c>
      <c r="H328" s="78" t="s">
        <v>33</v>
      </c>
      <c r="I328" s="78" t="s">
        <v>875</v>
      </c>
      <c r="J328" s="78" t="str">
        <f>IF(I328="","",VLOOKUP(I328,DATA!$T$3:$U$56,2,FALSE))</f>
        <v>小6</v>
      </c>
      <c r="K328" s="1057" t="s">
        <v>41</v>
      </c>
      <c r="L328" s="391"/>
      <c r="M328" s="482"/>
      <c r="N328" s="482"/>
      <c r="O328" s="482"/>
      <c r="P328" s="482"/>
      <c r="Q328" s="482"/>
      <c r="R328" s="482"/>
      <c r="S328" s="482"/>
      <c r="T328" s="393">
        <v>1.5</v>
      </c>
      <c r="U328" s="142"/>
      <c r="V328" s="142"/>
      <c r="W328" s="142"/>
      <c r="X328" s="142"/>
      <c r="Y328" s="143"/>
    </row>
    <row r="329" spans="2:25" ht="18.75" customHeight="1" thickBot="1" x14ac:dyDescent="0.25">
      <c r="B329" s="380">
        <f>IF(ISBLANK(H329),"",VLOOKUP(H329,DATA!$O$2:$P$7,2))</f>
        <v>1</v>
      </c>
      <c r="C329" s="1055">
        <v>43732</v>
      </c>
      <c r="D329" s="93" t="s">
        <v>26</v>
      </c>
      <c r="E329" s="1056">
        <v>0.76736111111111116</v>
      </c>
      <c r="F329" s="1056">
        <v>0.82986111111111116</v>
      </c>
      <c r="G329" s="76" t="s">
        <v>914</v>
      </c>
      <c r="H329" s="78" t="s">
        <v>33</v>
      </c>
      <c r="I329" s="78" t="s">
        <v>838</v>
      </c>
      <c r="J329" s="78" t="str">
        <f>IF(I329="","",VLOOKUP(I329,DATA!$T$3:$U$56,2,FALSE))</f>
        <v>中3</v>
      </c>
      <c r="K329" s="1057" t="s">
        <v>193</v>
      </c>
      <c r="L329" s="391"/>
      <c r="M329" s="482"/>
      <c r="N329" s="482"/>
      <c r="O329" s="482"/>
      <c r="P329" s="482"/>
      <c r="Q329" s="482"/>
      <c r="R329" s="482"/>
      <c r="S329" s="482"/>
      <c r="T329" s="393">
        <v>1.5</v>
      </c>
      <c r="U329" s="142"/>
      <c r="V329" s="142"/>
      <c r="W329" s="142"/>
      <c r="X329" s="142"/>
      <c r="Y329" s="143"/>
    </row>
    <row r="330" spans="2:25" ht="18.75" customHeight="1" thickBot="1" x14ac:dyDescent="0.25">
      <c r="B330" s="380">
        <f>IF(ISBLANK(H330),"",VLOOKUP(H330,DATA!$O$2:$P$7,2))</f>
        <v>1</v>
      </c>
      <c r="C330" s="1055">
        <v>43732</v>
      </c>
      <c r="D330" s="461" t="s">
        <v>26</v>
      </c>
      <c r="E330" s="1058">
        <v>0.83333333333333337</v>
      </c>
      <c r="F330" s="1058">
        <v>0.89583333333333337</v>
      </c>
      <c r="G330" s="459" t="s">
        <v>914</v>
      </c>
      <c r="H330" s="461" t="s">
        <v>33</v>
      </c>
      <c r="I330" s="461" t="s">
        <v>830</v>
      </c>
      <c r="J330" s="461" t="str">
        <f>IF(I330="","",VLOOKUP(I330,DATA!$T$3:$U$56,2,FALSE))</f>
        <v>中2</v>
      </c>
      <c r="K330" s="459" t="s">
        <v>47</v>
      </c>
      <c r="L330" s="391"/>
      <c r="M330" s="482"/>
      <c r="N330" s="482"/>
      <c r="O330" s="482"/>
      <c r="P330" s="482"/>
      <c r="Q330" s="482"/>
      <c r="R330" s="482"/>
      <c r="S330" s="482"/>
      <c r="T330" s="393">
        <v>1.5</v>
      </c>
      <c r="U330" s="142"/>
      <c r="V330" s="142"/>
      <c r="W330" s="142"/>
      <c r="X330" s="142"/>
      <c r="Y330" s="143"/>
    </row>
    <row r="331" spans="2:25" ht="18.75" customHeight="1" thickBot="1" x14ac:dyDescent="0.25">
      <c r="B331" s="380">
        <f>IF(ISBLANK(H331),"",VLOOKUP(H331,DATA!$O$2:$P$7,2))</f>
        <v>1</v>
      </c>
      <c r="C331" s="1055">
        <v>43733</v>
      </c>
      <c r="D331" s="95" t="s">
        <v>27</v>
      </c>
      <c r="E331" s="1056">
        <v>0.76736111111111116</v>
      </c>
      <c r="F331" s="1056">
        <v>0.82986111111111116</v>
      </c>
      <c r="G331" s="76" t="s">
        <v>407</v>
      </c>
      <c r="H331" s="78" t="s">
        <v>33</v>
      </c>
      <c r="I331" s="93" t="s">
        <v>836</v>
      </c>
      <c r="J331" s="78" t="str">
        <f>IF(I331="","",VLOOKUP(I331,DATA!$T$3:$U$56,2,FALSE))</f>
        <v>小6</v>
      </c>
      <c r="K331" s="1057" t="s">
        <v>43</v>
      </c>
      <c r="L331" s="391"/>
      <c r="M331" s="392"/>
      <c r="N331" s="142"/>
      <c r="O331" s="142"/>
      <c r="P331" s="142"/>
      <c r="Q331" s="142"/>
      <c r="R331" s="142"/>
      <c r="S331" s="142"/>
      <c r="T331" s="367">
        <v>1.5</v>
      </c>
      <c r="U331" s="142"/>
      <c r="V331" s="142"/>
      <c r="W331" s="142"/>
      <c r="X331" s="142"/>
      <c r="Y331" s="143"/>
    </row>
    <row r="332" spans="2:25" ht="18.75" customHeight="1" thickBot="1" x14ac:dyDescent="0.25">
      <c r="B332" s="380">
        <f>IF(ISBLANK(H332),"",VLOOKUP(H332,DATA!$O$2:$P$7,2))</f>
        <v>1</v>
      </c>
      <c r="C332" s="1055">
        <v>43733</v>
      </c>
      <c r="D332" s="95" t="s">
        <v>27</v>
      </c>
      <c r="E332" s="1056">
        <v>0.83333333333333337</v>
      </c>
      <c r="F332" s="1056">
        <v>0.89583333333333337</v>
      </c>
      <c r="G332" s="76" t="s">
        <v>913</v>
      </c>
      <c r="H332" s="78" t="s">
        <v>33</v>
      </c>
      <c r="I332" s="78" t="s">
        <v>823</v>
      </c>
      <c r="J332" s="78" t="str">
        <f>IF(I332="","",VLOOKUP(I332,DATA!$T$3:$U$56,2,FALSE))</f>
        <v>中2</v>
      </c>
      <c r="K332" s="1057" t="s">
        <v>194</v>
      </c>
      <c r="L332" s="391"/>
      <c r="M332" s="482"/>
      <c r="N332" s="482"/>
      <c r="O332" s="482"/>
      <c r="P332" s="482"/>
      <c r="Q332" s="482"/>
      <c r="R332" s="482"/>
      <c r="S332" s="482"/>
      <c r="T332" s="393">
        <v>1.5</v>
      </c>
      <c r="U332" s="142"/>
      <c r="V332" s="142"/>
      <c r="W332" s="142"/>
      <c r="X332" s="142"/>
      <c r="Y332" s="143"/>
    </row>
    <row r="333" spans="2:25" ht="18.75" customHeight="1" thickBot="1" x14ac:dyDescent="0.25">
      <c r="B333" s="380">
        <f>IF(ISBLANK(H333),"",VLOOKUP(H333,DATA!$O$2:$P$7,2))</f>
        <v>1</v>
      </c>
      <c r="C333" s="1055">
        <v>43733</v>
      </c>
      <c r="D333" s="95" t="s">
        <v>27</v>
      </c>
      <c r="E333" s="1056">
        <v>0.63541666666666663</v>
      </c>
      <c r="F333" s="1056">
        <v>0.69791666666666663</v>
      </c>
      <c r="G333" s="92" t="s">
        <v>48</v>
      </c>
      <c r="H333" s="78" t="s">
        <v>33</v>
      </c>
      <c r="I333" s="93" t="s">
        <v>401</v>
      </c>
      <c r="J333" s="78" t="str">
        <f>IF(I333="","",VLOOKUP(I333,DATA!$T$3:$U$56,2,FALSE))</f>
        <v>高1</v>
      </c>
      <c r="K333" s="1059" t="s">
        <v>207</v>
      </c>
      <c r="L333" s="391"/>
      <c r="M333" s="396"/>
      <c r="N333" s="142"/>
      <c r="O333" s="142"/>
      <c r="P333" s="142"/>
      <c r="Q333" s="142"/>
      <c r="R333" s="142"/>
      <c r="S333" s="142"/>
      <c r="T333" s="367">
        <v>1.5</v>
      </c>
      <c r="U333" s="142"/>
      <c r="V333" s="142"/>
      <c r="W333" s="142"/>
      <c r="X333" s="142"/>
      <c r="Y333" s="143"/>
    </row>
    <row r="334" spans="2:25" ht="18.75" customHeight="1" thickBot="1" x14ac:dyDescent="0.25">
      <c r="B334" s="380">
        <f>IF(ISBLANK(H334),"",VLOOKUP(H334,DATA!$O$2:$P$7,2))</f>
        <v>0</v>
      </c>
      <c r="C334" s="1055">
        <v>43733</v>
      </c>
      <c r="D334" s="93" t="s">
        <v>27</v>
      </c>
      <c r="E334" s="1056">
        <v>0.70138888888888884</v>
      </c>
      <c r="F334" s="1056">
        <v>0.76388888888888884</v>
      </c>
      <c r="G334" s="76" t="s">
        <v>48</v>
      </c>
      <c r="H334" s="680" t="s">
        <v>21</v>
      </c>
      <c r="I334" s="93" t="s">
        <v>423</v>
      </c>
      <c r="J334" s="78" t="str">
        <f>IF(I334="","",VLOOKUP(I334,DATA!$T$3:$U$56,2,FALSE))</f>
        <v>中2</v>
      </c>
      <c r="K334" s="1057" t="s">
        <v>93</v>
      </c>
      <c r="L334" s="391"/>
      <c r="M334" s="392"/>
      <c r="N334" s="142"/>
      <c r="O334" s="142"/>
      <c r="P334" s="142"/>
      <c r="Q334" s="142"/>
      <c r="R334" s="142"/>
      <c r="S334" s="142"/>
      <c r="T334" s="367">
        <v>1.5</v>
      </c>
      <c r="U334" s="142"/>
      <c r="V334" s="142"/>
      <c r="W334" s="142"/>
      <c r="X334" s="142"/>
      <c r="Y334" s="143"/>
    </row>
    <row r="335" spans="2:25" ht="18.75" customHeight="1" thickBot="1" x14ac:dyDescent="0.25">
      <c r="B335" s="380">
        <f>IF(ISBLANK(H335),"",VLOOKUP(H335,DATA!$O$2:$P$7,2))</f>
        <v>0</v>
      </c>
      <c r="C335" s="1055">
        <v>43733</v>
      </c>
      <c r="D335" s="93" t="s">
        <v>27</v>
      </c>
      <c r="E335" s="1056">
        <v>0.76736111111111116</v>
      </c>
      <c r="F335" s="1056">
        <v>0.82986111111111116</v>
      </c>
      <c r="G335" s="76" t="s">
        <v>48</v>
      </c>
      <c r="H335" s="680" t="s">
        <v>21</v>
      </c>
      <c r="I335" s="78" t="s">
        <v>826</v>
      </c>
      <c r="J335" s="78" t="str">
        <f>IF(I335="","",VLOOKUP(I335,DATA!$T$3:$U$56,2,FALSE))</f>
        <v>中3</v>
      </c>
      <c r="K335" s="1057" t="s">
        <v>45</v>
      </c>
      <c r="L335" s="391"/>
      <c r="M335" s="392"/>
      <c r="N335" s="392"/>
      <c r="O335" s="392"/>
      <c r="P335" s="392"/>
      <c r="Q335" s="392"/>
      <c r="R335" s="392"/>
      <c r="S335" s="392"/>
      <c r="T335" s="393">
        <v>1.5</v>
      </c>
      <c r="U335" s="142"/>
      <c r="V335" s="142"/>
      <c r="W335" s="142"/>
      <c r="X335" s="142"/>
      <c r="Y335" s="143"/>
    </row>
    <row r="336" spans="2:25" ht="18.75" customHeight="1" thickBot="1" x14ac:dyDescent="0.25">
      <c r="B336" s="380">
        <f>IF(ISBLANK(H336),"",VLOOKUP(H336,DATA!$O$2:$P$7,2))</f>
        <v>1</v>
      </c>
      <c r="C336" s="1055">
        <v>43733</v>
      </c>
      <c r="D336" s="95" t="s">
        <v>27</v>
      </c>
      <c r="E336" s="1056">
        <v>0.83333333333333337</v>
      </c>
      <c r="F336" s="1056">
        <v>0.89583333333333337</v>
      </c>
      <c r="G336" s="76" t="s">
        <v>48</v>
      </c>
      <c r="H336" s="78" t="s">
        <v>33</v>
      </c>
      <c r="I336" s="93" t="s">
        <v>753</v>
      </c>
      <c r="J336" s="78" t="str">
        <f>IF(I336="","",VLOOKUP(I336,DATA!$T$3:$U$56,2,FALSE))</f>
        <v>高1</v>
      </c>
      <c r="K336" s="1057" t="s">
        <v>45</v>
      </c>
      <c r="L336" s="391"/>
      <c r="M336" s="392"/>
      <c r="N336" s="142"/>
      <c r="O336" s="142"/>
      <c r="P336" s="142"/>
      <c r="Q336" s="142"/>
      <c r="R336" s="142"/>
      <c r="S336" s="142"/>
      <c r="T336" s="367">
        <v>1.5</v>
      </c>
      <c r="U336" s="142"/>
      <c r="V336" s="142"/>
      <c r="W336" s="142"/>
      <c r="X336" s="142"/>
      <c r="Y336" s="143"/>
    </row>
    <row r="337" spans="2:25" ht="18.75" customHeight="1" thickBot="1" x14ac:dyDescent="0.25">
      <c r="B337" s="380">
        <f>IF(ISBLANK(H337),"",VLOOKUP(H337,DATA!$O$2:$P$7,2))</f>
        <v>1</v>
      </c>
      <c r="C337" s="1055">
        <v>43733</v>
      </c>
      <c r="D337" s="95" t="s">
        <v>27</v>
      </c>
      <c r="E337" s="1056">
        <v>0.70138888888888884</v>
      </c>
      <c r="F337" s="1056">
        <v>0.76388888888888884</v>
      </c>
      <c r="G337" s="76" t="s">
        <v>707</v>
      </c>
      <c r="H337" s="78" t="s">
        <v>33</v>
      </c>
      <c r="I337" s="93" t="s">
        <v>836</v>
      </c>
      <c r="J337" s="78" t="str">
        <f>IF(I337="","",VLOOKUP(I337,DATA!$T$3:$U$56,2,FALSE))</f>
        <v>小6</v>
      </c>
      <c r="K337" s="1057" t="s">
        <v>917</v>
      </c>
      <c r="L337" s="391"/>
      <c r="M337" s="392"/>
      <c r="N337" s="142"/>
      <c r="O337" s="142"/>
      <c r="P337" s="142"/>
      <c r="Q337" s="142"/>
      <c r="R337" s="142"/>
      <c r="S337" s="142"/>
      <c r="T337" s="367">
        <v>1.5</v>
      </c>
      <c r="U337" s="142"/>
      <c r="V337" s="142"/>
      <c r="W337" s="142"/>
      <c r="X337" s="142"/>
      <c r="Y337" s="143"/>
    </row>
    <row r="338" spans="2:25" ht="18.75" customHeight="1" thickBot="1" x14ac:dyDescent="0.25">
      <c r="B338" s="380">
        <f>IF(ISBLANK(H338),"",VLOOKUP(H338,DATA!$O$2:$P$7,2))</f>
        <v>1</v>
      </c>
      <c r="C338" s="1055">
        <v>43733</v>
      </c>
      <c r="D338" s="95" t="s">
        <v>27</v>
      </c>
      <c r="E338" s="1056">
        <v>0.76736111111111116</v>
      </c>
      <c r="F338" s="1056">
        <v>0.82986111111111116</v>
      </c>
      <c r="G338" s="76" t="s">
        <v>707</v>
      </c>
      <c r="H338" s="78" t="s">
        <v>33</v>
      </c>
      <c r="I338" s="93" t="s">
        <v>1019</v>
      </c>
      <c r="J338" s="78" t="str">
        <f>IF(I338="","",VLOOKUP(I338,DATA!$T$3:$U$56,2,FALSE))</f>
        <v>高1</v>
      </c>
      <c r="K338" s="1059" t="s">
        <v>114</v>
      </c>
      <c r="L338" s="391"/>
      <c r="M338" s="392"/>
      <c r="N338" s="142"/>
      <c r="O338" s="142"/>
      <c r="P338" s="142"/>
      <c r="Q338" s="142"/>
      <c r="R338" s="142"/>
      <c r="S338" s="142"/>
      <c r="T338" s="367">
        <v>1.5</v>
      </c>
      <c r="U338" s="142"/>
      <c r="V338" s="142"/>
      <c r="W338" s="142"/>
      <c r="X338" s="142"/>
      <c r="Y338" s="143"/>
    </row>
    <row r="339" spans="2:25" ht="18.75" customHeight="1" thickBot="1" x14ac:dyDescent="0.25">
      <c r="B339" s="380">
        <f>IF(ISBLANK(H339),"",VLOOKUP(H339,DATA!$O$2:$P$7,2))</f>
        <v>1</v>
      </c>
      <c r="C339" s="1055">
        <v>43733</v>
      </c>
      <c r="D339" s="93" t="s">
        <v>27</v>
      </c>
      <c r="E339" s="1056">
        <v>0.83333333333333337</v>
      </c>
      <c r="F339" s="1056">
        <v>0.89583333333333337</v>
      </c>
      <c r="G339" s="76" t="s">
        <v>707</v>
      </c>
      <c r="H339" s="78" t="s">
        <v>33</v>
      </c>
      <c r="I339" s="93" t="s">
        <v>873</v>
      </c>
      <c r="J339" s="78" t="str">
        <f>IF(I339="","",VLOOKUP(I339,DATA!$T$3:$U$56,2,FALSE))</f>
        <v>中3</v>
      </c>
      <c r="K339" s="1057" t="s">
        <v>207</v>
      </c>
      <c r="L339" s="391"/>
      <c r="M339" s="392"/>
      <c r="N339" s="142"/>
      <c r="O339" s="142"/>
      <c r="P339" s="142"/>
      <c r="Q339" s="142"/>
      <c r="R339" s="142"/>
      <c r="S339" s="142"/>
      <c r="T339" s="367">
        <v>1.5</v>
      </c>
      <c r="U339" s="142"/>
      <c r="V339" s="142"/>
      <c r="W339" s="142"/>
      <c r="X339" s="142"/>
      <c r="Y339" s="143"/>
    </row>
    <row r="340" spans="2:25" ht="18.75" customHeight="1" thickBot="1" x14ac:dyDescent="0.25">
      <c r="B340" s="380">
        <f>IF(ISBLANK(H340),"",VLOOKUP(H340,DATA!$O$2:$P$7,2))</f>
        <v>1</v>
      </c>
      <c r="C340" s="1055">
        <v>43733</v>
      </c>
      <c r="D340" s="93" t="s">
        <v>27</v>
      </c>
      <c r="E340" s="1056">
        <v>0.70138888888888884</v>
      </c>
      <c r="F340" s="1056">
        <v>0.76388888888888884</v>
      </c>
      <c r="G340" s="76" t="s">
        <v>883</v>
      </c>
      <c r="H340" s="78" t="s">
        <v>33</v>
      </c>
      <c r="I340" s="78" t="s">
        <v>861</v>
      </c>
      <c r="J340" s="78" t="str">
        <f>IF(I340="","",VLOOKUP(I340,DATA!$T$3:$U$56,2,FALSE))</f>
        <v>中3</v>
      </c>
      <c r="K340" s="1057" t="s">
        <v>45</v>
      </c>
      <c r="L340" s="391"/>
      <c r="M340" s="392"/>
      <c r="N340" s="142"/>
      <c r="O340" s="142"/>
      <c r="P340" s="142"/>
      <c r="Q340" s="142"/>
      <c r="R340" s="142"/>
      <c r="S340" s="142"/>
      <c r="T340" s="367">
        <v>1.5</v>
      </c>
      <c r="U340" s="142"/>
      <c r="V340" s="142"/>
      <c r="W340" s="142"/>
      <c r="X340" s="142"/>
      <c r="Y340" s="143"/>
    </row>
    <row r="341" spans="2:25" ht="18.75" customHeight="1" thickBot="1" x14ac:dyDescent="0.25">
      <c r="B341" s="380">
        <f>IF(ISBLANK(H341),"",VLOOKUP(H341,DATA!$O$2:$P$7,2))</f>
        <v>1</v>
      </c>
      <c r="C341" s="1055">
        <v>43733</v>
      </c>
      <c r="D341" s="93" t="s">
        <v>27</v>
      </c>
      <c r="E341" s="1056">
        <v>0.76736111111111116</v>
      </c>
      <c r="F341" s="1056">
        <v>0.82986111111111116</v>
      </c>
      <c r="G341" s="76" t="s">
        <v>48</v>
      </c>
      <c r="H341" s="78" t="s">
        <v>33</v>
      </c>
      <c r="I341" s="78" t="s">
        <v>675</v>
      </c>
      <c r="J341" s="78" t="str">
        <f>IF(I341="","",VLOOKUP(I341,DATA!$T$3:$U$56,2,FALSE))</f>
        <v>中1</v>
      </c>
      <c r="K341" s="1057" t="s">
        <v>82</v>
      </c>
      <c r="L341" s="391"/>
      <c r="M341" s="392"/>
      <c r="N341" s="142"/>
      <c r="O341" s="142"/>
      <c r="P341" s="142"/>
      <c r="Q341" s="142"/>
      <c r="R341" s="142"/>
      <c r="S341" s="142"/>
      <c r="T341" s="367">
        <v>1.5</v>
      </c>
      <c r="U341" s="142"/>
      <c r="V341" s="142"/>
      <c r="W341" s="142"/>
      <c r="X341" s="142"/>
      <c r="Y341" s="143"/>
    </row>
    <row r="342" spans="2:25" ht="18.75" customHeight="1" thickBot="1" x14ac:dyDescent="0.25">
      <c r="B342" s="380">
        <f>IF(ISBLANK(H342),"",VLOOKUP(H342,DATA!$O$2:$P$7,2))</f>
        <v>1</v>
      </c>
      <c r="C342" s="1055">
        <v>43733</v>
      </c>
      <c r="D342" s="93" t="s">
        <v>27</v>
      </c>
      <c r="E342" s="1056">
        <v>0.76736111111111116</v>
      </c>
      <c r="F342" s="1056">
        <v>0.82986111111111116</v>
      </c>
      <c r="G342" s="76" t="s">
        <v>540</v>
      </c>
      <c r="H342" s="78" t="s">
        <v>33</v>
      </c>
      <c r="I342" s="78" t="s">
        <v>862</v>
      </c>
      <c r="J342" s="78" t="str">
        <f>IF(I342="","",VLOOKUP(I342,DATA!$T$3:$U$56,2,FALSE))</f>
        <v>中2</v>
      </c>
      <c r="K342" s="1057" t="s">
        <v>207</v>
      </c>
      <c r="L342" s="391"/>
      <c r="M342" s="392"/>
      <c r="N342" s="142"/>
      <c r="O342" s="142"/>
      <c r="P342" s="142"/>
      <c r="Q342" s="142"/>
      <c r="R342" s="142"/>
      <c r="S342" s="142"/>
      <c r="T342" s="367">
        <v>1.5</v>
      </c>
      <c r="U342" s="142"/>
      <c r="V342" s="142"/>
      <c r="W342" s="142"/>
      <c r="X342" s="142"/>
      <c r="Y342" s="143"/>
    </row>
    <row r="343" spans="2:25" ht="18.75" customHeight="1" thickBot="1" x14ac:dyDescent="0.25">
      <c r="B343" s="380">
        <f>IF(ISBLANK(H343),"",VLOOKUP(H343,DATA!$O$2:$P$7,2))</f>
        <v>1</v>
      </c>
      <c r="C343" s="1055">
        <v>43733</v>
      </c>
      <c r="D343" s="93" t="s">
        <v>27</v>
      </c>
      <c r="E343" s="1056">
        <v>0.83333333333333337</v>
      </c>
      <c r="F343" s="1056">
        <v>0.89583333333333337</v>
      </c>
      <c r="G343" s="76" t="s">
        <v>540</v>
      </c>
      <c r="H343" s="78" t="s">
        <v>33</v>
      </c>
      <c r="I343" s="78" t="s">
        <v>675</v>
      </c>
      <c r="J343" s="78" t="str">
        <f>IF(I343="","",VLOOKUP(I343,DATA!$T$3:$U$56,2,FALSE))</f>
        <v>中1</v>
      </c>
      <c r="K343" s="1057" t="s">
        <v>326</v>
      </c>
      <c r="L343" s="391"/>
      <c r="M343" s="392"/>
      <c r="N343" s="142"/>
      <c r="O343" s="142"/>
      <c r="P343" s="142"/>
      <c r="Q343" s="142"/>
      <c r="R343" s="142"/>
      <c r="S343" s="142"/>
      <c r="T343" s="367">
        <v>1.5</v>
      </c>
      <c r="U343" s="142"/>
      <c r="V343" s="142"/>
      <c r="W343" s="142"/>
      <c r="X343" s="142"/>
      <c r="Y343" s="143"/>
    </row>
    <row r="344" spans="2:25" ht="18.75" customHeight="1" thickBot="1" x14ac:dyDescent="0.25">
      <c r="B344" s="380">
        <f>IF(ISBLANK(H344),"",VLOOKUP(H344,DATA!$O$2:$P$7,2))</f>
        <v>1</v>
      </c>
      <c r="C344" s="1055">
        <v>43733</v>
      </c>
      <c r="D344" s="461" t="s">
        <v>27</v>
      </c>
      <c r="E344" s="1058">
        <v>0.76736111111111116</v>
      </c>
      <c r="F344" s="1058">
        <v>0.80902777777777779</v>
      </c>
      <c r="G344" s="1067" t="s">
        <v>913</v>
      </c>
      <c r="H344" s="1068" t="s">
        <v>33</v>
      </c>
      <c r="I344" s="1068" t="s">
        <v>865</v>
      </c>
      <c r="J344" s="1068" t="str">
        <f>IF(I344="","",VLOOKUP(I344,DATA!$T$3:$U$56,2,FALSE))</f>
        <v>小5</v>
      </c>
      <c r="K344" s="1069" t="s">
        <v>43</v>
      </c>
      <c r="L344" s="801"/>
      <c r="M344" s="392"/>
      <c r="N344" s="142"/>
      <c r="O344" s="142"/>
      <c r="P344" s="142"/>
      <c r="Q344" s="142"/>
      <c r="R344" s="142"/>
      <c r="S344" s="142"/>
      <c r="T344" s="802">
        <v>1</v>
      </c>
      <c r="U344" s="142" t="s">
        <v>918</v>
      </c>
      <c r="V344" s="142"/>
      <c r="W344" s="142"/>
      <c r="X344" s="142"/>
      <c r="Y344" s="143"/>
    </row>
    <row r="345" spans="2:25" ht="18.75" customHeight="1" thickBot="1" x14ac:dyDescent="0.25">
      <c r="B345" s="380">
        <f>IF(ISBLANK(H345),"",VLOOKUP(H345,DATA!$O$2:$P$7,2))</f>
        <v>1</v>
      </c>
      <c r="C345" s="1055">
        <v>43734</v>
      </c>
      <c r="D345" s="78" t="s">
        <v>98</v>
      </c>
      <c r="E345" s="1056">
        <v>0.70138888888888884</v>
      </c>
      <c r="F345" s="1056">
        <v>0.76388888888888884</v>
      </c>
      <c r="G345" s="76" t="s">
        <v>46</v>
      </c>
      <c r="H345" s="78" t="s">
        <v>33</v>
      </c>
      <c r="I345" s="93" t="s">
        <v>297</v>
      </c>
      <c r="J345" s="78" t="str">
        <f>IF(I345="","",VLOOKUP(I345,DATA!$T$3:$U$56,2,FALSE))</f>
        <v>高3</v>
      </c>
      <c r="K345" s="1057" t="s">
        <v>45</v>
      </c>
      <c r="L345" s="391"/>
      <c r="M345" s="392"/>
      <c r="N345" s="392"/>
      <c r="O345" s="392"/>
      <c r="P345" s="392"/>
      <c r="Q345" s="392"/>
      <c r="R345" s="392"/>
      <c r="S345" s="392"/>
      <c r="T345" s="367">
        <v>1.5</v>
      </c>
      <c r="U345" s="142"/>
      <c r="V345" s="142"/>
      <c r="W345" s="142"/>
      <c r="X345" s="142"/>
      <c r="Y345" s="143"/>
    </row>
    <row r="346" spans="2:25" ht="18.75" customHeight="1" thickBot="1" x14ac:dyDescent="0.25">
      <c r="B346" s="380">
        <f>IF(ISBLANK(H346),"",VLOOKUP(H346,DATA!$O$2:$P$7,2))</f>
        <v>1</v>
      </c>
      <c r="C346" s="1055">
        <v>43734</v>
      </c>
      <c r="D346" s="78" t="s">
        <v>98</v>
      </c>
      <c r="E346" s="1056">
        <v>0.76736111111111116</v>
      </c>
      <c r="F346" s="1056">
        <v>0.82986111111111116</v>
      </c>
      <c r="G346" s="76" t="s">
        <v>46</v>
      </c>
      <c r="H346" s="78" t="s">
        <v>33</v>
      </c>
      <c r="I346" s="78" t="s">
        <v>801</v>
      </c>
      <c r="J346" s="78" t="str">
        <f>IF(I346="","",VLOOKUP(I346,DATA!$T$3:$U$56,2,FALSE))</f>
        <v>高1</v>
      </c>
      <c r="K346" s="1057" t="s">
        <v>45</v>
      </c>
      <c r="L346" s="391"/>
      <c r="M346" s="392"/>
      <c r="N346" s="392"/>
      <c r="O346" s="392"/>
      <c r="P346" s="392"/>
      <c r="Q346" s="392"/>
      <c r="R346" s="392"/>
      <c r="S346" s="392"/>
      <c r="T346" s="367">
        <v>1.5</v>
      </c>
      <c r="U346" s="142"/>
      <c r="V346" s="142"/>
      <c r="W346" s="142"/>
      <c r="X346" s="142"/>
      <c r="Y346" s="143"/>
    </row>
    <row r="347" spans="2:25" ht="18.75" customHeight="1" thickBot="1" x14ac:dyDescent="0.25">
      <c r="B347" s="380">
        <f>IF(ISBLANK(H347),"",VLOOKUP(H347,DATA!$O$2:$P$7,2))</f>
        <v>1</v>
      </c>
      <c r="C347" s="1055">
        <v>43734</v>
      </c>
      <c r="D347" s="78" t="s">
        <v>98</v>
      </c>
      <c r="E347" s="1056">
        <v>0.83333333333333337</v>
      </c>
      <c r="F347" s="1056">
        <v>0.89583333333333337</v>
      </c>
      <c r="G347" s="76" t="s">
        <v>46</v>
      </c>
      <c r="H347" s="78" t="s">
        <v>33</v>
      </c>
      <c r="I347" s="78" t="s">
        <v>699</v>
      </c>
      <c r="J347" s="78" t="str">
        <f>IF(I347="","",VLOOKUP(I347,DATA!$T$3:$U$56,2,FALSE))</f>
        <v>高2</v>
      </c>
      <c r="K347" s="1057" t="s">
        <v>45</v>
      </c>
      <c r="L347" s="391"/>
      <c r="M347" s="392"/>
      <c r="N347" s="392"/>
      <c r="O347" s="392"/>
      <c r="P347" s="392"/>
      <c r="Q347" s="392"/>
      <c r="R347" s="392"/>
      <c r="S347" s="392"/>
      <c r="T347" s="393">
        <v>1.5</v>
      </c>
      <c r="U347" s="392"/>
      <c r="V347" s="392"/>
      <c r="W347" s="392"/>
      <c r="X347" s="392"/>
      <c r="Y347" s="394"/>
    </row>
    <row r="348" spans="2:25" ht="18.75" customHeight="1" thickBot="1" x14ac:dyDescent="0.25">
      <c r="B348" s="380">
        <f>IF(ISBLANK(H348),"",VLOOKUP(H348,DATA!$O$2:$P$7,2))</f>
        <v>1</v>
      </c>
      <c r="C348" s="1055">
        <v>43734</v>
      </c>
      <c r="D348" s="78" t="s">
        <v>98</v>
      </c>
      <c r="E348" s="1056">
        <v>0.63541666666666663</v>
      </c>
      <c r="F348" s="1056">
        <v>0.69791666666666663</v>
      </c>
      <c r="G348" s="76" t="s">
        <v>682</v>
      </c>
      <c r="H348" s="78" t="s">
        <v>33</v>
      </c>
      <c r="I348" s="78" t="s">
        <v>567</v>
      </c>
      <c r="J348" s="78" t="str">
        <f>IF(I348="","",VLOOKUP(I348,DATA!$T$3:$U$56,2,FALSE))</f>
        <v>高卒</v>
      </c>
      <c r="K348" s="1057" t="s">
        <v>115</v>
      </c>
      <c r="L348" s="391"/>
      <c r="M348" s="384"/>
      <c r="N348" s="384"/>
      <c r="O348" s="384"/>
      <c r="P348" s="384"/>
      <c r="Q348" s="384"/>
      <c r="R348" s="384"/>
      <c r="S348" s="384"/>
      <c r="T348" s="393">
        <v>1.5</v>
      </c>
      <c r="U348" s="142"/>
      <c r="V348" s="142"/>
      <c r="W348" s="142"/>
      <c r="X348" s="142"/>
      <c r="Y348" s="143"/>
    </row>
    <row r="349" spans="2:25" ht="18.75" customHeight="1" thickBot="1" x14ac:dyDescent="0.25">
      <c r="B349" s="380">
        <f>IF(ISBLANK(H349),"",VLOOKUP(H349,DATA!$O$2:$P$7,2))</f>
        <v>0</v>
      </c>
      <c r="C349" s="1055">
        <v>43734</v>
      </c>
      <c r="D349" s="78" t="s">
        <v>98</v>
      </c>
      <c r="E349" s="1056">
        <v>0.70138888888888884</v>
      </c>
      <c r="F349" s="1056">
        <v>0.76388888888888884</v>
      </c>
      <c r="G349" s="76" t="s">
        <v>682</v>
      </c>
      <c r="H349" s="680" t="s">
        <v>21</v>
      </c>
      <c r="I349" s="78" t="s">
        <v>868</v>
      </c>
      <c r="J349" s="78" t="str">
        <f>IF(I349="","",VLOOKUP(I349,DATA!$T$3:$U$56,2,FALSE))</f>
        <v>中2</v>
      </c>
      <c r="K349" s="1057" t="s">
        <v>47</v>
      </c>
      <c r="L349" s="391"/>
      <c r="M349" s="384"/>
      <c r="N349" s="773"/>
      <c r="O349" s="773"/>
      <c r="P349" s="773"/>
      <c r="Q349" s="773"/>
      <c r="R349" s="773"/>
      <c r="S349" s="773"/>
      <c r="T349" s="367">
        <v>1.5</v>
      </c>
      <c r="U349" s="142"/>
      <c r="V349" s="142"/>
      <c r="W349" s="142"/>
      <c r="X349" s="142"/>
      <c r="Y349" s="143"/>
    </row>
    <row r="350" spans="2:25" ht="18.75" customHeight="1" thickBot="1" x14ac:dyDescent="0.25">
      <c r="B350" s="380">
        <f>IF(ISBLANK(H350),"",VLOOKUP(H350,DATA!$O$2:$P$7,2))</f>
        <v>1</v>
      </c>
      <c r="C350" s="1055">
        <v>43734</v>
      </c>
      <c r="D350" s="78" t="s">
        <v>98</v>
      </c>
      <c r="E350" s="1056">
        <v>0.76736111111111116</v>
      </c>
      <c r="F350" s="1056">
        <v>0.82986111111111116</v>
      </c>
      <c r="G350" s="76" t="s">
        <v>682</v>
      </c>
      <c r="H350" s="78" t="s">
        <v>33</v>
      </c>
      <c r="I350" s="78" t="s">
        <v>772</v>
      </c>
      <c r="J350" s="78" t="s">
        <v>1030</v>
      </c>
      <c r="K350" s="1057" t="s">
        <v>47</v>
      </c>
      <c r="L350" s="391"/>
      <c r="M350" s="392"/>
      <c r="N350" s="392"/>
      <c r="O350" s="392"/>
      <c r="P350" s="392"/>
      <c r="Q350" s="392"/>
      <c r="R350" s="392"/>
      <c r="S350" s="392"/>
      <c r="T350" s="393">
        <v>1.5</v>
      </c>
      <c r="U350" s="392"/>
      <c r="V350" s="392"/>
      <c r="W350" s="392"/>
      <c r="X350" s="392"/>
      <c r="Y350" s="394"/>
    </row>
    <row r="351" spans="2:25" ht="18.75" customHeight="1" thickBot="1" x14ac:dyDescent="0.25">
      <c r="B351" s="380">
        <f>IF(ISBLANK(H351),"",VLOOKUP(H351,DATA!$O$2:$P$7,2))</f>
        <v>1</v>
      </c>
      <c r="C351" s="1055">
        <v>43734</v>
      </c>
      <c r="D351" s="78" t="s">
        <v>98</v>
      </c>
      <c r="E351" s="1056">
        <v>0.83333333333333337</v>
      </c>
      <c r="F351" s="1056">
        <v>0.89583333333333337</v>
      </c>
      <c r="G351" s="76" t="s">
        <v>682</v>
      </c>
      <c r="H351" s="78" t="s">
        <v>33</v>
      </c>
      <c r="I351" s="78" t="s">
        <v>774</v>
      </c>
      <c r="J351" s="78" t="str">
        <f>IF(I351="","",VLOOKUP(I351,DATA!$T$3:$U$56,2,FALSE))</f>
        <v>高2</v>
      </c>
      <c r="K351" s="1057" t="s">
        <v>207</v>
      </c>
      <c r="L351" s="391"/>
      <c r="M351" s="482"/>
      <c r="N351" s="553"/>
      <c r="O351" s="553"/>
      <c r="P351" s="553"/>
      <c r="Q351" s="553"/>
      <c r="R351" s="553"/>
      <c r="S351" s="553"/>
      <c r="T351" s="367">
        <v>1.5</v>
      </c>
      <c r="U351" s="142"/>
      <c r="V351" s="142"/>
      <c r="W351" s="142"/>
      <c r="X351" s="142"/>
      <c r="Y351" s="143"/>
    </row>
    <row r="352" spans="2:25" ht="18.75" customHeight="1" thickBot="1" x14ac:dyDescent="0.25">
      <c r="B352" s="380">
        <f>IF(ISBLANK(H352),"",VLOOKUP(H352,DATA!$O$2:$P$7,2))</f>
        <v>0</v>
      </c>
      <c r="C352" s="1055">
        <v>43734</v>
      </c>
      <c r="D352" s="93" t="s">
        <v>98</v>
      </c>
      <c r="E352" s="1056">
        <v>0.70138888888888884</v>
      </c>
      <c r="F352" s="1056">
        <v>0.76388888888888884</v>
      </c>
      <c r="G352" s="76" t="s">
        <v>915</v>
      </c>
      <c r="H352" s="680" t="s">
        <v>21</v>
      </c>
      <c r="I352" s="78" t="s">
        <v>790</v>
      </c>
      <c r="J352" s="78" t="str">
        <f>IF(I352="","",VLOOKUP(I352,DATA!$T$3:$U$56,2,FALSE))</f>
        <v>小5</v>
      </c>
      <c r="K352" s="1057" t="s">
        <v>43</v>
      </c>
      <c r="L352" s="391"/>
      <c r="M352" s="384"/>
      <c r="N352" s="384"/>
      <c r="O352" s="384"/>
      <c r="P352" s="384"/>
      <c r="Q352" s="384"/>
      <c r="R352" s="384"/>
      <c r="S352" s="384"/>
      <c r="T352" s="393">
        <v>1.5</v>
      </c>
      <c r="U352" s="142"/>
      <c r="V352" s="142"/>
      <c r="W352" s="142"/>
      <c r="X352" s="142"/>
      <c r="Y352" s="143"/>
    </row>
    <row r="353" spans="2:25" ht="18.75" customHeight="1" thickBot="1" x14ac:dyDescent="0.25">
      <c r="B353" s="380">
        <f>IF(ISBLANK(H353),"",VLOOKUP(H353,DATA!$O$2:$P$7,2))</f>
        <v>0</v>
      </c>
      <c r="C353" s="1055">
        <v>43734</v>
      </c>
      <c r="D353" s="78" t="s">
        <v>98</v>
      </c>
      <c r="E353" s="1056">
        <v>0.76736111111111116</v>
      </c>
      <c r="F353" s="1056">
        <v>0.82986111111111116</v>
      </c>
      <c r="G353" s="76" t="s">
        <v>407</v>
      </c>
      <c r="H353" s="680" t="s">
        <v>21</v>
      </c>
      <c r="I353" s="78" t="s">
        <v>792</v>
      </c>
      <c r="J353" s="78" t="str">
        <f>IF(I353="","",VLOOKUP(I353,DATA!$T$3:$U$56,2,FALSE))</f>
        <v>小6</v>
      </c>
      <c r="K353" s="1057" t="s">
        <v>43</v>
      </c>
      <c r="L353" s="391"/>
      <c r="M353" s="384"/>
      <c r="N353" s="773"/>
      <c r="O353" s="773"/>
      <c r="P353" s="773"/>
      <c r="Q353" s="773"/>
      <c r="R353" s="773"/>
      <c r="S353" s="773"/>
      <c r="T353" s="367">
        <v>1.5</v>
      </c>
      <c r="U353" s="142"/>
      <c r="V353" s="142"/>
      <c r="W353" s="142"/>
      <c r="X353" s="142"/>
      <c r="Y353" s="143"/>
    </row>
    <row r="354" spans="2:25" ht="18.75" customHeight="1" thickBot="1" x14ac:dyDescent="0.25">
      <c r="B354" s="380">
        <f>IF(ISBLANK(H354),"",VLOOKUP(H354,DATA!$O$2:$P$7,2))</f>
        <v>1</v>
      </c>
      <c r="C354" s="1055">
        <v>43734</v>
      </c>
      <c r="D354" s="78" t="s">
        <v>98</v>
      </c>
      <c r="E354" s="1056">
        <v>0.70138888888888884</v>
      </c>
      <c r="F354" s="1056">
        <v>0.76388888888888884</v>
      </c>
      <c r="G354" s="76" t="s">
        <v>851</v>
      </c>
      <c r="H354" s="78" t="s">
        <v>33</v>
      </c>
      <c r="I354" s="78" t="s">
        <v>838</v>
      </c>
      <c r="J354" s="78" t="str">
        <f>IF(I354="","",VLOOKUP(I354,DATA!$T$3:$U$56,2,FALSE))</f>
        <v>中3</v>
      </c>
      <c r="K354" s="1057" t="s">
        <v>194</v>
      </c>
      <c r="L354" s="391"/>
      <c r="M354" s="482"/>
      <c r="N354" s="553"/>
      <c r="O354" s="553"/>
      <c r="P354" s="553"/>
      <c r="Q354" s="553"/>
      <c r="R354" s="553"/>
      <c r="S354" s="553"/>
      <c r="T354" s="367">
        <v>1.5</v>
      </c>
      <c r="U354" s="142"/>
      <c r="V354" s="142"/>
      <c r="W354" s="142"/>
      <c r="X354" s="142"/>
      <c r="Y354" s="143"/>
    </row>
    <row r="355" spans="2:25" ht="18.75" customHeight="1" thickBot="1" x14ac:dyDescent="0.25">
      <c r="B355" s="380">
        <f>IF(ISBLANK(H355),"",VLOOKUP(H355,DATA!$O$2:$P$7,2))</f>
        <v>1</v>
      </c>
      <c r="C355" s="1055">
        <v>43734</v>
      </c>
      <c r="D355" s="78" t="s">
        <v>98</v>
      </c>
      <c r="E355" s="1056">
        <v>0.76736111111111116</v>
      </c>
      <c r="F355" s="1056">
        <v>0.82986111111111116</v>
      </c>
      <c r="G355" s="76" t="s">
        <v>851</v>
      </c>
      <c r="H355" s="78" t="s">
        <v>33</v>
      </c>
      <c r="I355" s="78" t="s">
        <v>951</v>
      </c>
      <c r="J355" s="78" t="s">
        <v>1031</v>
      </c>
      <c r="K355" s="1057" t="s">
        <v>207</v>
      </c>
      <c r="L355" s="391"/>
      <c r="M355" s="482"/>
      <c r="N355" s="553"/>
      <c r="O355" s="553"/>
      <c r="P355" s="553"/>
      <c r="Q355" s="553"/>
      <c r="R355" s="553"/>
      <c r="S355" s="553"/>
      <c r="T355" s="367">
        <v>1.5</v>
      </c>
      <c r="U355" s="142"/>
      <c r="V355" s="142"/>
      <c r="W355" s="142"/>
      <c r="X355" s="142"/>
      <c r="Y355" s="143"/>
    </row>
    <row r="356" spans="2:25" ht="18.75" customHeight="1" thickBot="1" x14ac:dyDescent="0.25">
      <c r="B356" s="380">
        <f>IF(ISBLANK(H356),"",VLOOKUP(H356,DATA!$O$2:$P$7,2))</f>
        <v>1</v>
      </c>
      <c r="C356" s="1055">
        <v>43734</v>
      </c>
      <c r="D356" s="78" t="s">
        <v>98</v>
      </c>
      <c r="E356" s="1056">
        <v>0.76736111111111116</v>
      </c>
      <c r="F356" s="1056">
        <v>0.82986111111111116</v>
      </c>
      <c r="G356" s="76" t="s">
        <v>48</v>
      </c>
      <c r="H356" s="78" t="s">
        <v>33</v>
      </c>
      <c r="I356" s="78" t="s">
        <v>861</v>
      </c>
      <c r="J356" s="78" t="str">
        <f>IF(I356="","",VLOOKUP(I356,DATA!$T$3:$U$56,2,FALSE))</f>
        <v>中3</v>
      </c>
      <c r="K356" s="1057" t="s">
        <v>47</v>
      </c>
      <c r="L356" s="391"/>
      <c r="M356" s="482"/>
      <c r="N356" s="553"/>
      <c r="O356" s="553"/>
      <c r="P356" s="553"/>
      <c r="Q356" s="553"/>
      <c r="R356" s="553"/>
      <c r="S356" s="553"/>
      <c r="T356" s="367">
        <v>1.5</v>
      </c>
      <c r="U356" s="142"/>
      <c r="V356" s="142"/>
      <c r="W356" s="142"/>
      <c r="X356" s="142"/>
      <c r="Y356" s="143"/>
    </row>
    <row r="357" spans="2:25" ht="18.75" customHeight="1" thickBot="1" x14ac:dyDescent="0.25">
      <c r="B357" s="380">
        <f>IF(ISBLANK(H357),"",VLOOKUP(H357,DATA!$O$2:$P$7,2))</f>
        <v>0</v>
      </c>
      <c r="C357" s="1055">
        <v>43734</v>
      </c>
      <c r="D357" s="78" t="s">
        <v>98</v>
      </c>
      <c r="E357" s="1056">
        <v>0.83333333333333337</v>
      </c>
      <c r="F357" s="1056">
        <v>0.89583333333333337</v>
      </c>
      <c r="G357" s="76" t="s">
        <v>914</v>
      </c>
      <c r="H357" s="680" t="s">
        <v>21</v>
      </c>
      <c r="I357" s="78" t="s">
        <v>878</v>
      </c>
      <c r="J357" s="78" t="str">
        <f>IF(I357="","",VLOOKUP(I357,DATA!$T$3:$U$56,2,FALSE))</f>
        <v>中2</v>
      </c>
      <c r="K357" s="1057" t="s">
        <v>47</v>
      </c>
      <c r="L357" s="391"/>
      <c r="M357" s="482"/>
      <c r="N357" s="553"/>
      <c r="O357" s="553"/>
      <c r="P357" s="553"/>
      <c r="Q357" s="553"/>
      <c r="R357" s="553"/>
      <c r="S357" s="553"/>
      <c r="T357" s="367">
        <v>1.5</v>
      </c>
      <c r="U357" s="142"/>
      <c r="V357" s="142"/>
      <c r="W357" s="142"/>
      <c r="X357" s="142"/>
      <c r="Y357" s="143"/>
    </row>
    <row r="358" spans="2:25" ht="18.75" customHeight="1" thickBot="1" x14ac:dyDescent="0.25">
      <c r="B358" s="380">
        <f>IF(ISBLANK(H358),"",VLOOKUP(H358,DATA!$O$2:$P$7,2))</f>
        <v>1</v>
      </c>
      <c r="C358" s="1055">
        <v>43734</v>
      </c>
      <c r="D358" s="461" t="s">
        <v>98</v>
      </c>
      <c r="E358" s="1058">
        <v>0.76736111111111116</v>
      </c>
      <c r="F358" s="1058">
        <v>0.82986111111111116</v>
      </c>
      <c r="G358" s="459" t="s">
        <v>707</v>
      </c>
      <c r="H358" s="461" t="s">
        <v>33</v>
      </c>
      <c r="I358" s="461" t="s">
        <v>430</v>
      </c>
      <c r="J358" s="461" t="str">
        <f>IF(I358="","",VLOOKUP(I358,DATA!$T$3:$U$56,2,FALSE))</f>
        <v>高1</v>
      </c>
      <c r="K358" s="459" t="s">
        <v>47</v>
      </c>
      <c r="L358" s="391"/>
      <c r="M358" s="482"/>
      <c r="N358" s="553"/>
      <c r="O358" s="553"/>
      <c r="P358" s="553"/>
      <c r="Q358" s="553"/>
      <c r="R358" s="553"/>
      <c r="S358" s="553"/>
      <c r="T358" s="367">
        <v>1.5</v>
      </c>
      <c r="U358" s="142"/>
      <c r="V358" s="142"/>
      <c r="W358" s="142"/>
      <c r="X358" s="142"/>
      <c r="Y358" s="143"/>
    </row>
    <row r="359" spans="2:25" ht="18.75" customHeight="1" thickBot="1" x14ac:dyDescent="0.25">
      <c r="B359" s="380">
        <f>IF(ISBLANK(H359),"",VLOOKUP(H359,DATA!$O$2:$P$7,2))</f>
        <v>1</v>
      </c>
      <c r="C359" s="1055">
        <v>43735</v>
      </c>
      <c r="D359" s="93" t="s">
        <v>327</v>
      </c>
      <c r="E359" s="1056">
        <v>0.63541666666666663</v>
      </c>
      <c r="F359" s="1056">
        <v>0.69791666666666663</v>
      </c>
      <c r="G359" s="1154" t="s">
        <v>46</v>
      </c>
      <c r="H359" s="1155" t="s">
        <v>40</v>
      </c>
      <c r="I359" s="1155" t="s">
        <v>567</v>
      </c>
      <c r="J359" s="78" t="str">
        <f>IF(I359="","",VLOOKUP(I359,DATA!$T$3:$U$56,2,FALSE))</f>
        <v>高卒</v>
      </c>
      <c r="K359" s="1057" t="s">
        <v>193</v>
      </c>
      <c r="L359" s="391"/>
      <c r="M359" s="482"/>
      <c r="N359" s="553"/>
      <c r="O359" s="553"/>
      <c r="P359" s="553"/>
      <c r="Q359" s="553"/>
      <c r="R359" s="553"/>
      <c r="S359" s="553"/>
      <c r="T359" s="367">
        <v>1.5</v>
      </c>
      <c r="U359" s="142"/>
      <c r="V359" s="142"/>
      <c r="W359" s="142"/>
      <c r="X359" s="142"/>
      <c r="Y359" s="143"/>
    </row>
    <row r="360" spans="2:25" ht="18.75" customHeight="1" thickBot="1" x14ac:dyDescent="0.25">
      <c r="B360" s="380">
        <f>IF(ISBLANK(H360),"",VLOOKUP(H360,DATA!$O$2:$P$7,2))</f>
        <v>1</v>
      </c>
      <c r="C360" s="1055">
        <v>43735</v>
      </c>
      <c r="D360" s="93" t="s">
        <v>327</v>
      </c>
      <c r="E360" s="1056">
        <v>0.70138888888888884</v>
      </c>
      <c r="F360" s="1056">
        <v>0.76388888888888884</v>
      </c>
      <c r="G360" s="76" t="s">
        <v>46</v>
      </c>
      <c r="H360" s="78" t="s">
        <v>33</v>
      </c>
      <c r="I360" s="78" t="s">
        <v>388</v>
      </c>
      <c r="J360" s="78" t="str">
        <f>IF(I360="","",VLOOKUP(I360,DATA!$T$3:$U$56,2,FALSE))</f>
        <v>高3</v>
      </c>
      <c r="K360" s="1057" t="s">
        <v>45</v>
      </c>
      <c r="L360" s="391"/>
      <c r="M360" s="576"/>
      <c r="N360" s="159"/>
      <c r="O360" s="159"/>
      <c r="P360" s="159"/>
      <c r="Q360" s="159"/>
      <c r="R360" s="159"/>
      <c r="S360" s="159"/>
      <c r="T360" s="367">
        <v>1.5</v>
      </c>
      <c r="U360" s="142"/>
      <c r="V360" s="142"/>
      <c r="W360" s="142"/>
      <c r="X360" s="142"/>
      <c r="Y360" s="143"/>
    </row>
    <row r="361" spans="2:25" ht="18.75" customHeight="1" thickBot="1" x14ac:dyDescent="0.25">
      <c r="B361" s="380">
        <f>IF(ISBLANK(H361),"",VLOOKUP(H361,DATA!$O$2:$P$7,2))</f>
        <v>1</v>
      </c>
      <c r="C361" s="1055">
        <v>43735</v>
      </c>
      <c r="D361" s="93" t="s">
        <v>327</v>
      </c>
      <c r="E361" s="1056">
        <v>0.76736111111111116</v>
      </c>
      <c r="F361" s="1056">
        <v>0.82986111111111116</v>
      </c>
      <c r="G361" s="76" t="s">
        <v>46</v>
      </c>
      <c r="H361" s="78" t="s">
        <v>33</v>
      </c>
      <c r="I361" s="78" t="s">
        <v>814</v>
      </c>
      <c r="J361" s="78" t="str">
        <f>IF(I361="","",VLOOKUP(I361,DATA!$T$3:$U$56,2,FALSE))</f>
        <v>高2</v>
      </c>
      <c r="K361" s="1057" t="s">
        <v>45</v>
      </c>
      <c r="L361" s="391"/>
      <c r="M361" s="576"/>
      <c r="N361" s="159"/>
      <c r="O361" s="159"/>
      <c r="P361" s="159"/>
      <c r="Q361" s="159"/>
      <c r="R361" s="159"/>
      <c r="S361" s="159"/>
      <c r="T361" s="367">
        <v>1.5</v>
      </c>
      <c r="U361" s="142"/>
      <c r="V361" s="142"/>
      <c r="W361" s="142"/>
      <c r="X361" s="142"/>
      <c r="Y361" s="143"/>
    </row>
    <row r="362" spans="2:25" ht="18.75" customHeight="1" thickBot="1" x14ac:dyDescent="0.25">
      <c r="B362" s="380">
        <f>IF(ISBLANK(H362),"",VLOOKUP(H362,DATA!$O$2:$P$7,2))</f>
        <v>1</v>
      </c>
      <c r="C362" s="1055">
        <v>43735</v>
      </c>
      <c r="D362" s="93" t="s">
        <v>327</v>
      </c>
      <c r="E362" s="1056">
        <v>0.83333333333333337</v>
      </c>
      <c r="F362" s="1056">
        <v>0.89583333333333337</v>
      </c>
      <c r="G362" s="76" t="s">
        <v>46</v>
      </c>
      <c r="H362" s="78" t="s">
        <v>33</v>
      </c>
      <c r="I362" s="78" t="s">
        <v>537</v>
      </c>
      <c r="J362" s="78" t="str">
        <f>IF(I362="","",VLOOKUP(I362,DATA!$T$3:$U$56,2,FALSE))</f>
        <v>中3</v>
      </c>
      <c r="K362" s="1057" t="s">
        <v>184</v>
      </c>
      <c r="L362" s="391"/>
      <c r="M362" s="576"/>
      <c r="N362" s="159"/>
      <c r="O362" s="159"/>
      <c r="P362" s="159"/>
      <c r="Q362" s="159"/>
      <c r="R362" s="159"/>
      <c r="S362" s="159"/>
      <c r="T362" s="367">
        <v>1.5</v>
      </c>
      <c r="U362" s="142"/>
      <c r="V362" s="142"/>
      <c r="W362" s="142"/>
      <c r="X362" s="142"/>
      <c r="Y362" s="143"/>
    </row>
    <row r="363" spans="2:25" ht="18.75" customHeight="1" thickBot="1" x14ac:dyDescent="0.25">
      <c r="B363" s="380">
        <f>IF(ISBLANK(H363),"",VLOOKUP(H363,DATA!$O$2:$P$7,2))</f>
        <v>0</v>
      </c>
      <c r="C363" s="1055">
        <v>43735</v>
      </c>
      <c r="D363" s="93" t="s">
        <v>327</v>
      </c>
      <c r="E363" s="1056">
        <v>0.76736111111111116</v>
      </c>
      <c r="F363" s="1056">
        <v>0.82986111111111116</v>
      </c>
      <c r="G363" s="76" t="s">
        <v>540</v>
      </c>
      <c r="H363" s="680" t="s">
        <v>21</v>
      </c>
      <c r="I363" s="78" t="s">
        <v>774</v>
      </c>
      <c r="J363" s="78" t="str">
        <f>IF(I363="","",VLOOKUP(I363,DATA!$T$3:$U$56,2,FALSE))</f>
        <v>高2</v>
      </c>
      <c r="K363" s="1057" t="s">
        <v>45</v>
      </c>
      <c r="L363" s="391"/>
      <c r="M363" s="482"/>
      <c r="N363" s="553"/>
      <c r="O363" s="553"/>
      <c r="P363" s="553"/>
      <c r="Q363" s="553"/>
      <c r="R363" s="553"/>
      <c r="S363" s="553"/>
      <c r="T363" s="367">
        <v>1.5</v>
      </c>
      <c r="U363" s="142"/>
      <c r="V363" s="142"/>
      <c r="W363" s="142"/>
      <c r="X363" s="142"/>
      <c r="Y363" s="143"/>
    </row>
    <row r="364" spans="2:25" ht="18.75" customHeight="1" thickBot="1" x14ac:dyDescent="0.25">
      <c r="B364" s="380">
        <f>IF(ISBLANK(H364),"",VLOOKUP(H364,DATA!$O$2:$P$7,2))</f>
        <v>1</v>
      </c>
      <c r="C364" s="1055">
        <v>43735</v>
      </c>
      <c r="D364" s="93" t="s">
        <v>327</v>
      </c>
      <c r="E364" s="1056">
        <v>0.83333333333333337</v>
      </c>
      <c r="F364" s="1056">
        <v>0.89583333333333337</v>
      </c>
      <c r="G364" s="76" t="s">
        <v>540</v>
      </c>
      <c r="H364" s="78" t="s">
        <v>33</v>
      </c>
      <c r="I364" s="78" t="s">
        <v>1019</v>
      </c>
      <c r="J364" s="78" t="str">
        <f>IF(I364="","",VLOOKUP(I364,DATA!$T$3:$U$56,2,FALSE))</f>
        <v>高1</v>
      </c>
      <c r="K364" s="1059" t="s">
        <v>115</v>
      </c>
      <c r="L364" s="391"/>
      <c r="M364" s="482"/>
      <c r="N364" s="553"/>
      <c r="O364" s="553"/>
      <c r="P364" s="553"/>
      <c r="Q364" s="553"/>
      <c r="R364" s="553"/>
      <c r="S364" s="553"/>
      <c r="T364" s="367">
        <v>1.5</v>
      </c>
      <c r="U364" s="142"/>
      <c r="V364" s="142"/>
      <c r="W364" s="142"/>
      <c r="X364" s="142"/>
      <c r="Y364" s="143"/>
    </row>
    <row r="365" spans="2:25" ht="18.75" customHeight="1" thickBot="1" x14ac:dyDescent="0.25">
      <c r="B365" s="380">
        <f>IF(ISBLANK(H365),"",VLOOKUP(H365,DATA!$O$2:$P$7,2))</f>
        <v>0</v>
      </c>
      <c r="C365" s="1055">
        <v>43735</v>
      </c>
      <c r="D365" s="93" t="s">
        <v>327</v>
      </c>
      <c r="E365" s="1056">
        <v>0.83333333333333337</v>
      </c>
      <c r="F365" s="1056">
        <v>0.89583333333333337</v>
      </c>
      <c r="G365" s="76" t="s">
        <v>856</v>
      </c>
      <c r="H365" s="680" t="s">
        <v>21</v>
      </c>
      <c r="I365" s="78" t="s">
        <v>816</v>
      </c>
      <c r="J365" s="78" t="str">
        <f>IF(I365="","",VLOOKUP(I365,DATA!$T$3:$U$56,2,FALSE))</f>
        <v>中3</v>
      </c>
      <c r="K365" s="1057" t="s">
        <v>52</v>
      </c>
      <c r="L365" s="391"/>
      <c r="M365" s="482"/>
      <c r="N365" s="553"/>
      <c r="O365" s="553"/>
      <c r="P365" s="553"/>
      <c r="Q365" s="553"/>
      <c r="R365" s="553"/>
      <c r="S365" s="553"/>
      <c r="T365" s="367">
        <v>1.5</v>
      </c>
      <c r="U365" s="142"/>
      <c r="V365" s="142"/>
      <c r="W365" s="142"/>
      <c r="X365" s="142"/>
      <c r="Y365" s="143"/>
    </row>
    <row r="366" spans="2:25" ht="18.75" customHeight="1" thickBot="1" x14ac:dyDescent="0.25">
      <c r="B366" s="380">
        <f>IF(ISBLANK(H366),"",VLOOKUP(H366,DATA!$O$2:$P$7,2))</f>
        <v>1</v>
      </c>
      <c r="C366" s="1055">
        <v>43735</v>
      </c>
      <c r="D366" s="93" t="s">
        <v>327</v>
      </c>
      <c r="E366" s="1056">
        <v>0.70138888888888884</v>
      </c>
      <c r="F366" s="1056">
        <v>0.76388888888888884</v>
      </c>
      <c r="G366" s="76" t="s">
        <v>707</v>
      </c>
      <c r="H366" s="78" t="s">
        <v>33</v>
      </c>
      <c r="I366" s="78" t="s">
        <v>838</v>
      </c>
      <c r="J366" s="78" t="str">
        <f>IF(I366="","",VLOOKUP(I366,DATA!$T$3:$U$56,2,FALSE))</f>
        <v>中3</v>
      </c>
      <c r="K366" s="1057" t="s">
        <v>115</v>
      </c>
      <c r="L366" s="391"/>
      <c r="M366" s="482"/>
      <c r="N366" s="553"/>
      <c r="O366" s="553"/>
      <c r="P366" s="553"/>
      <c r="Q366" s="553"/>
      <c r="R366" s="553"/>
      <c r="S366" s="553"/>
      <c r="T366" s="367">
        <v>1.5</v>
      </c>
      <c r="U366" s="142"/>
      <c r="V366" s="142"/>
      <c r="W366" s="142"/>
      <c r="X366" s="142"/>
      <c r="Y366" s="143"/>
    </row>
    <row r="367" spans="2:25" ht="18.75" customHeight="1" thickBot="1" x14ac:dyDescent="0.25">
      <c r="B367" s="380">
        <f>IF(ISBLANK(H367),"",VLOOKUP(H367,DATA!$O$2:$P$7,2))</f>
        <v>0</v>
      </c>
      <c r="C367" s="1055">
        <v>43735</v>
      </c>
      <c r="D367" s="93" t="s">
        <v>327</v>
      </c>
      <c r="E367" s="1056">
        <v>0.83333333333333337</v>
      </c>
      <c r="F367" s="1056">
        <v>0.89583333333333337</v>
      </c>
      <c r="G367" s="76" t="s">
        <v>707</v>
      </c>
      <c r="H367" s="680" t="s">
        <v>21</v>
      </c>
      <c r="I367" s="78" t="s">
        <v>813</v>
      </c>
      <c r="J367" s="78" t="str">
        <f>IF(I367="","",VLOOKUP(I367,DATA!$T$3:$U$56,2,FALSE))</f>
        <v>中3</v>
      </c>
      <c r="K367" s="1057" t="s">
        <v>115</v>
      </c>
      <c r="L367" s="391"/>
      <c r="M367" s="145"/>
      <c r="N367" s="368"/>
      <c r="O367" s="368"/>
      <c r="P367" s="368"/>
      <c r="Q367" s="368"/>
      <c r="R367" s="368"/>
      <c r="S367" s="368"/>
      <c r="T367" s="367">
        <v>1.5</v>
      </c>
      <c r="U367" s="142"/>
      <c r="V367" s="142"/>
      <c r="W367" s="142"/>
      <c r="X367" s="142"/>
      <c r="Y367" s="143"/>
    </row>
    <row r="368" spans="2:25" ht="18.75" customHeight="1" thickBot="1" x14ac:dyDescent="0.25">
      <c r="B368" s="493">
        <f>IF(ISBLANK(H368),"",VLOOKUP(H368,DATA!$O$2:$P$7,2))</f>
        <v>1</v>
      </c>
      <c r="C368" s="1055">
        <v>43735</v>
      </c>
      <c r="D368" s="93" t="s">
        <v>327</v>
      </c>
      <c r="E368" s="1056">
        <v>0.76736111111111116</v>
      </c>
      <c r="F368" s="1056">
        <v>0.82986111111111116</v>
      </c>
      <c r="G368" s="92" t="s">
        <v>707</v>
      </c>
      <c r="H368" s="78" t="s">
        <v>33</v>
      </c>
      <c r="I368" s="93" t="s">
        <v>801</v>
      </c>
      <c r="J368" s="78" t="str">
        <f>IF(I368="","",VLOOKUP(I368,DATA!$T$3:$U$56,2,FALSE))</f>
        <v>高1</v>
      </c>
      <c r="K368" s="1059" t="s">
        <v>47</v>
      </c>
      <c r="L368" s="391"/>
      <c r="M368" s="396"/>
      <c r="N368" s="392"/>
      <c r="O368" s="392"/>
      <c r="P368" s="392"/>
      <c r="Q368" s="392"/>
      <c r="R368" s="392"/>
      <c r="S368" s="392"/>
      <c r="T368" s="393">
        <v>1.5</v>
      </c>
      <c r="U368" s="142"/>
      <c r="V368" s="142"/>
      <c r="W368" s="142"/>
      <c r="X368" s="142"/>
      <c r="Y368" s="143"/>
    </row>
    <row r="369" spans="2:25" ht="18.75" customHeight="1" thickBot="1" x14ac:dyDescent="0.25">
      <c r="B369" s="380">
        <f>IF(ISBLANK(H369),"",VLOOKUP(H369,DATA!$O$2:$P$7,2))</f>
        <v>1</v>
      </c>
      <c r="C369" s="1055">
        <v>43735</v>
      </c>
      <c r="D369" s="93" t="s">
        <v>99</v>
      </c>
      <c r="E369" s="1056">
        <v>0.76736111111111116</v>
      </c>
      <c r="F369" s="1056">
        <v>0.82986111111111116</v>
      </c>
      <c r="G369" s="76" t="s">
        <v>915</v>
      </c>
      <c r="H369" s="78" t="s">
        <v>33</v>
      </c>
      <c r="I369" s="78" t="s">
        <v>788</v>
      </c>
      <c r="J369" s="78" t="str">
        <f>IF(I369="","",VLOOKUP(I369,DATA!$T$3:$U$56,2,FALSE))</f>
        <v>中3</v>
      </c>
      <c r="K369" s="1057" t="s">
        <v>43</v>
      </c>
      <c r="L369" s="391"/>
      <c r="M369" s="396"/>
      <c r="N369" s="142"/>
      <c r="O369" s="142"/>
      <c r="P369" s="142"/>
      <c r="Q369" s="142"/>
      <c r="R369" s="142"/>
      <c r="S369" s="142"/>
      <c r="T369" s="367">
        <v>1.5</v>
      </c>
      <c r="U369" s="142"/>
      <c r="V369" s="142"/>
      <c r="W369" s="142"/>
      <c r="X369" s="142"/>
      <c r="Y369" s="143"/>
    </row>
    <row r="370" spans="2:25" ht="18.75" customHeight="1" thickBot="1" x14ac:dyDescent="0.25">
      <c r="B370" s="380">
        <f>IF(ISBLANK(H370),"",VLOOKUP(H370,DATA!$O$2:$P$7,2))</f>
        <v>1</v>
      </c>
      <c r="C370" s="1055">
        <v>43735</v>
      </c>
      <c r="D370" s="93" t="s">
        <v>99</v>
      </c>
      <c r="E370" s="1056">
        <v>0.83333333333333337</v>
      </c>
      <c r="F370" s="1056">
        <v>0.89583333333333337</v>
      </c>
      <c r="G370" s="92" t="s">
        <v>916</v>
      </c>
      <c r="H370" s="93" t="s">
        <v>33</v>
      </c>
      <c r="I370" s="93" t="s">
        <v>830</v>
      </c>
      <c r="J370" s="93" t="str">
        <f>IF(I370="","",VLOOKUP(I370,DATA!$T$3:$U$56,2,FALSE))</f>
        <v>中2</v>
      </c>
      <c r="K370" s="92" t="s">
        <v>45</v>
      </c>
      <c r="L370" s="391"/>
      <c r="M370" s="482"/>
      <c r="N370" s="482"/>
      <c r="O370" s="482"/>
      <c r="P370" s="482"/>
      <c r="Q370" s="482"/>
      <c r="R370" s="482"/>
      <c r="S370" s="482"/>
      <c r="T370" s="393">
        <v>1.5</v>
      </c>
      <c r="U370" s="142"/>
      <c r="V370" s="142"/>
      <c r="W370" s="142"/>
      <c r="X370" s="142"/>
      <c r="Y370" s="143"/>
    </row>
    <row r="371" spans="2:25" ht="18.75" customHeight="1" thickBot="1" x14ac:dyDescent="0.25">
      <c r="B371" s="380">
        <f>IF(ISBLANK(H371),"",VLOOKUP(H371,DATA!$O$2:$P$7,2))</f>
        <v>0</v>
      </c>
      <c r="C371" s="1055">
        <v>43735</v>
      </c>
      <c r="D371" s="461" t="s">
        <v>327</v>
      </c>
      <c r="E371" s="1058">
        <v>0.70833333333333337</v>
      </c>
      <c r="F371" s="1058">
        <v>0.75</v>
      </c>
      <c r="G371" s="1067" t="s">
        <v>349</v>
      </c>
      <c r="H371" s="1106" t="s">
        <v>21</v>
      </c>
      <c r="I371" s="1068" t="s">
        <v>577</v>
      </c>
      <c r="J371" s="1068" t="str">
        <f>IF(I371="","",VLOOKUP(I371,DATA!$T$3:$U$56,2,FALSE))</f>
        <v>小2</v>
      </c>
      <c r="K371" s="1101" t="s">
        <v>76</v>
      </c>
      <c r="L371" s="801"/>
      <c r="M371" s="396"/>
      <c r="N371" s="142"/>
      <c r="O371" s="142"/>
      <c r="P371" s="142"/>
      <c r="Q371" s="142"/>
      <c r="R371" s="142"/>
      <c r="S371" s="142"/>
      <c r="T371" s="802">
        <v>1</v>
      </c>
      <c r="U371" s="396" t="s">
        <v>185</v>
      </c>
      <c r="V371" s="142"/>
      <c r="W371" s="142"/>
      <c r="X371" s="142"/>
      <c r="Y371" s="143"/>
    </row>
    <row r="372" spans="2:25" ht="18.75" customHeight="1" thickBot="1" x14ac:dyDescent="0.25">
      <c r="B372" s="380">
        <f>IF(ISBLANK(H372),"",VLOOKUP(H372,DATA!$O$2:$P$7,2))</f>
        <v>0</v>
      </c>
      <c r="C372" s="1055">
        <v>43736</v>
      </c>
      <c r="D372" s="78" t="s">
        <v>100</v>
      </c>
      <c r="E372" s="1102">
        <v>0.67361111111111116</v>
      </c>
      <c r="F372" s="1102">
        <v>0.73611111111111116</v>
      </c>
      <c r="G372" s="76" t="s">
        <v>407</v>
      </c>
      <c r="H372" s="680" t="s">
        <v>21</v>
      </c>
      <c r="I372" s="78" t="s">
        <v>722</v>
      </c>
      <c r="J372" s="78" t="str">
        <f>IF(I372="","",VLOOKUP(I372,DATA!$T$3:$U$56,2,FALSE))</f>
        <v>高1</v>
      </c>
      <c r="K372" s="1057" t="s">
        <v>43</v>
      </c>
      <c r="L372" s="797"/>
      <c r="M372" s="798"/>
      <c r="N372" s="799"/>
      <c r="O372" s="799"/>
      <c r="P372" s="799"/>
      <c r="Q372" s="799"/>
      <c r="R372" s="799"/>
      <c r="S372" s="799"/>
      <c r="T372" s="800">
        <v>1.5</v>
      </c>
      <c r="U372" s="142"/>
      <c r="V372" s="142"/>
      <c r="W372" s="142"/>
      <c r="X372" s="142"/>
      <c r="Y372" s="143"/>
    </row>
    <row r="373" spans="2:25" ht="18.75" customHeight="1" thickBot="1" x14ac:dyDescent="0.25">
      <c r="B373" s="380">
        <f>IF(ISBLANK(H373),"",VLOOKUP(H373,DATA!$O$2:$P$7,2))</f>
        <v>1</v>
      </c>
      <c r="C373" s="1055">
        <v>43736</v>
      </c>
      <c r="D373" s="78" t="s">
        <v>100</v>
      </c>
      <c r="E373" s="1056">
        <v>0.60763888888888895</v>
      </c>
      <c r="F373" s="1056">
        <v>0.67013888888888884</v>
      </c>
      <c r="G373" s="76" t="s">
        <v>46</v>
      </c>
      <c r="H373" s="78" t="s">
        <v>33</v>
      </c>
      <c r="I373" s="78" t="s">
        <v>567</v>
      </c>
      <c r="J373" s="78" t="str">
        <f>IF(I373="","",VLOOKUP(I373,DATA!$T$3:$U$56,2,FALSE))</f>
        <v>高卒</v>
      </c>
      <c r="K373" s="1057" t="s">
        <v>194</v>
      </c>
      <c r="L373" s="391"/>
      <c r="M373" s="384"/>
      <c r="N373" s="384"/>
      <c r="O373" s="384"/>
      <c r="P373" s="384"/>
      <c r="Q373" s="384"/>
      <c r="R373" s="384"/>
      <c r="S373" s="384"/>
      <c r="T373" s="393">
        <v>1.5</v>
      </c>
      <c r="U373" s="142"/>
      <c r="V373" s="142"/>
      <c r="W373" s="142"/>
      <c r="X373" s="142"/>
      <c r="Y373" s="143"/>
    </row>
    <row r="374" spans="2:25" ht="18.75" customHeight="1" thickBot="1" x14ac:dyDescent="0.25">
      <c r="B374" s="380">
        <f>IF(ISBLANK(H374),"",VLOOKUP(H374,DATA!$O$2:$P$7,2))</f>
        <v>1</v>
      </c>
      <c r="C374" s="1055">
        <v>43736</v>
      </c>
      <c r="D374" s="78" t="s">
        <v>100</v>
      </c>
      <c r="E374" s="1056">
        <v>0.67361111111111116</v>
      </c>
      <c r="F374" s="1056">
        <v>0.73611111111111116</v>
      </c>
      <c r="G374" s="76" t="s">
        <v>46</v>
      </c>
      <c r="H374" s="78" t="s">
        <v>33</v>
      </c>
      <c r="I374" s="78" t="s">
        <v>788</v>
      </c>
      <c r="J374" s="78" t="str">
        <f>IF(I374="","",VLOOKUP(I374,DATA!$T$3:$U$56,2,FALSE))</f>
        <v>中3</v>
      </c>
      <c r="K374" s="1057" t="s">
        <v>45</v>
      </c>
      <c r="L374" s="391"/>
      <c r="M374" s="384"/>
      <c r="N374" s="384"/>
      <c r="O374" s="384"/>
      <c r="P374" s="384"/>
      <c r="Q374" s="384"/>
      <c r="R374" s="384"/>
      <c r="S374" s="384"/>
      <c r="T374" s="393">
        <v>1.5</v>
      </c>
      <c r="U374" s="142"/>
      <c r="V374" s="142"/>
      <c r="W374" s="142"/>
      <c r="X374" s="142"/>
      <c r="Y374" s="143"/>
    </row>
    <row r="375" spans="2:25" ht="18.75" customHeight="1" thickBot="1" x14ac:dyDescent="0.25">
      <c r="B375" s="380">
        <f>IF(ISBLANK(H375),"",VLOOKUP(H375,DATA!$O$2:$P$7,2))</f>
        <v>1</v>
      </c>
      <c r="C375" s="1055">
        <v>43736</v>
      </c>
      <c r="D375" s="78" t="s">
        <v>100</v>
      </c>
      <c r="E375" s="1056">
        <v>0.73958333333333337</v>
      </c>
      <c r="F375" s="1056">
        <v>0.80208333333333337</v>
      </c>
      <c r="G375" s="76" t="s">
        <v>46</v>
      </c>
      <c r="H375" s="78" t="s">
        <v>33</v>
      </c>
      <c r="I375" s="78" t="s">
        <v>805</v>
      </c>
      <c r="J375" s="78" t="str">
        <f>IF(I375="","",VLOOKUP(I375,DATA!$T$3:$U$56,2,FALSE))</f>
        <v>中1</v>
      </c>
      <c r="K375" s="1057" t="s">
        <v>45</v>
      </c>
      <c r="L375" s="391"/>
      <c r="M375" s="384"/>
      <c r="N375" s="384"/>
      <c r="O375" s="384"/>
      <c r="P375" s="384"/>
      <c r="Q375" s="384"/>
      <c r="R375" s="384"/>
      <c r="S375" s="384"/>
      <c r="T375" s="393">
        <v>1.5</v>
      </c>
      <c r="U375" s="142"/>
      <c r="V375" s="142"/>
      <c r="W375" s="142"/>
      <c r="X375" s="142"/>
      <c r="Y375" s="143"/>
    </row>
    <row r="376" spans="2:25" ht="18.75" customHeight="1" thickBot="1" x14ac:dyDescent="0.25">
      <c r="B376" s="380">
        <f>IF(ISBLANK(H376),"",VLOOKUP(H376,DATA!$O$2:$P$7,2))</f>
        <v>1</v>
      </c>
      <c r="C376" s="1055">
        <v>43736</v>
      </c>
      <c r="D376" s="78" t="s">
        <v>100</v>
      </c>
      <c r="E376" s="1056">
        <v>0.80555555555555547</v>
      </c>
      <c r="F376" s="1056">
        <v>0.86805555555555547</v>
      </c>
      <c r="G376" s="76" t="s">
        <v>46</v>
      </c>
      <c r="H376" s="78" t="s">
        <v>33</v>
      </c>
      <c r="I376" s="78" t="s">
        <v>425</v>
      </c>
      <c r="J376" s="78" t="str">
        <f>IF(I376="","",VLOOKUP(I376,DATA!$T$3:$U$56,2,FALSE))</f>
        <v>高3</v>
      </c>
      <c r="K376" s="1057" t="s">
        <v>47</v>
      </c>
      <c r="L376" s="391"/>
      <c r="M376" s="636"/>
      <c r="N376" s="773"/>
      <c r="O376" s="773"/>
      <c r="P376" s="773"/>
      <c r="Q376" s="773"/>
      <c r="R376" s="773"/>
      <c r="S376" s="773"/>
      <c r="T376" s="367">
        <v>1.5</v>
      </c>
      <c r="U376" s="142"/>
      <c r="V376" s="142"/>
      <c r="W376" s="142"/>
      <c r="X376" s="142"/>
      <c r="Y376" s="143"/>
    </row>
    <row r="377" spans="2:25" ht="18.75" customHeight="1" thickBot="1" x14ac:dyDescent="0.25">
      <c r="B377" s="380">
        <f>IF(ISBLANK(H377),"",VLOOKUP(H377,DATA!$O$2:$P$7,2))</f>
        <v>0</v>
      </c>
      <c r="C377" s="1055">
        <v>43736</v>
      </c>
      <c r="D377" s="78" t="s">
        <v>100</v>
      </c>
      <c r="E377" s="1056">
        <v>0.54166666666666663</v>
      </c>
      <c r="F377" s="1056">
        <v>0.60416666666666663</v>
      </c>
      <c r="G377" s="76" t="s">
        <v>48</v>
      </c>
      <c r="H377" s="680" t="s">
        <v>21</v>
      </c>
      <c r="I377" s="78" t="s">
        <v>813</v>
      </c>
      <c r="J377" s="78" t="str">
        <f>IF(I377="","",VLOOKUP(I377,DATA!$T$3:$U$56,2,FALSE))</f>
        <v>中3</v>
      </c>
      <c r="K377" s="1057" t="s">
        <v>45</v>
      </c>
      <c r="L377" s="391"/>
      <c r="M377" s="145"/>
      <c r="N377" s="368"/>
      <c r="O377" s="368"/>
      <c r="P377" s="368"/>
      <c r="Q377" s="368"/>
      <c r="R377" s="368"/>
      <c r="S377" s="368"/>
      <c r="T377" s="367">
        <v>1.5</v>
      </c>
      <c r="U377" s="142"/>
      <c r="V377" s="142"/>
      <c r="W377" s="142"/>
      <c r="X377" s="142"/>
      <c r="Y377" s="143"/>
    </row>
    <row r="378" spans="2:25" ht="18.75" customHeight="1" thickBot="1" x14ac:dyDescent="0.25">
      <c r="B378" s="380">
        <f>IF(ISBLANK(H378),"",VLOOKUP(H378,DATA!$O$2:$P$7,2))</f>
        <v>1</v>
      </c>
      <c r="C378" s="1055">
        <v>43736</v>
      </c>
      <c r="D378" s="78" t="s">
        <v>100</v>
      </c>
      <c r="E378" s="1056">
        <v>0.60763888888888895</v>
      </c>
      <c r="F378" s="1056">
        <v>0.67013888888888884</v>
      </c>
      <c r="G378" s="76" t="s">
        <v>48</v>
      </c>
      <c r="H378" s="78" t="s">
        <v>33</v>
      </c>
      <c r="I378" s="78" t="s">
        <v>401</v>
      </c>
      <c r="J378" s="78" t="str">
        <f>IF(I378="","",VLOOKUP(I378,DATA!$T$3:$U$56,2,FALSE))</f>
        <v>高1</v>
      </c>
      <c r="K378" s="1057" t="s">
        <v>45</v>
      </c>
      <c r="L378" s="391"/>
      <c r="M378" s="396"/>
      <c r="N378" s="142"/>
      <c r="O378" s="142"/>
      <c r="P378" s="142"/>
      <c r="Q378" s="142"/>
      <c r="R378" s="142"/>
      <c r="S378" s="142"/>
      <c r="T378" s="367">
        <v>1.5</v>
      </c>
      <c r="U378" s="142"/>
      <c r="V378" s="142"/>
      <c r="W378" s="142"/>
      <c r="X378" s="142"/>
      <c r="Y378" s="143"/>
    </row>
    <row r="379" spans="2:25" ht="18.75" customHeight="1" thickBot="1" x14ac:dyDescent="0.25">
      <c r="B379" s="380">
        <f>IF(ISBLANK(H379),"",VLOOKUP(H379,DATA!$O$2:$P$7,2))</f>
        <v>1</v>
      </c>
      <c r="C379" s="1055">
        <v>43736</v>
      </c>
      <c r="D379" s="78" t="s">
        <v>100</v>
      </c>
      <c r="E379" s="1056">
        <v>0.67361111111111116</v>
      </c>
      <c r="F379" s="1056">
        <v>0.73611111111111116</v>
      </c>
      <c r="G379" s="76" t="s">
        <v>48</v>
      </c>
      <c r="H379" s="78" t="s">
        <v>40</v>
      </c>
      <c r="I379" s="78" t="s">
        <v>423</v>
      </c>
      <c r="J379" s="78" t="str">
        <f>IF(I379="","",VLOOKUP(I379,DATA!$T$3:$U$56,2,FALSE))</f>
        <v>中2</v>
      </c>
      <c r="K379" s="1057" t="s">
        <v>93</v>
      </c>
      <c r="L379" s="391"/>
      <c r="M379" s="392"/>
      <c r="N379" s="142"/>
      <c r="O379" s="142"/>
      <c r="P379" s="142"/>
      <c r="Q379" s="142"/>
      <c r="R379" s="142"/>
      <c r="S379" s="142"/>
      <c r="T379" s="367">
        <v>1.5</v>
      </c>
      <c r="U379" s="142"/>
      <c r="V379" s="142"/>
      <c r="W379" s="142"/>
      <c r="X379" s="142"/>
      <c r="Y379" s="143"/>
    </row>
    <row r="380" spans="2:25" ht="18.75" customHeight="1" thickBot="1" x14ac:dyDescent="0.25">
      <c r="B380" s="380">
        <f>IF(ISBLANK(H380),"",VLOOKUP(H380,DATA!$O$2:$P$7,2))</f>
        <v>1</v>
      </c>
      <c r="C380" s="1055">
        <v>43736</v>
      </c>
      <c r="D380" s="78" t="s">
        <v>100</v>
      </c>
      <c r="E380" s="1056">
        <v>0.80555555555555547</v>
      </c>
      <c r="F380" s="1056">
        <v>0.86805555555555547</v>
      </c>
      <c r="G380" s="76" t="s">
        <v>48</v>
      </c>
      <c r="H380" s="78" t="s">
        <v>33</v>
      </c>
      <c r="I380" s="78" t="s">
        <v>813</v>
      </c>
      <c r="J380" s="78" t="str">
        <f>IF(I380="","",VLOOKUP(I380,DATA!$T$3:$U$56,2,FALSE))</f>
        <v>中3</v>
      </c>
      <c r="K380" s="1057" t="s">
        <v>45</v>
      </c>
      <c r="L380" s="391"/>
      <c r="M380" s="392"/>
      <c r="N380" s="142"/>
      <c r="O380" s="142"/>
      <c r="P380" s="142"/>
      <c r="Q380" s="142"/>
      <c r="R380" s="142"/>
      <c r="S380" s="142"/>
      <c r="T380" s="367">
        <v>1.5</v>
      </c>
      <c r="U380" s="142"/>
      <c r="V380" s="142"/>
      <c r="W380" s="142"/>
      <c r="X380" s="142"/>
      <c r="Y380" s="143"/>
    </row>
    <row r="381" spans="2:25" ht="18.75" customHeight="1" thickBot="1" x14ac:dyDescent="0.25">
      <c r="B381" s="380">
        <f>IF(ISBLANK(H381),"",VLOOKUP(H381,DATA!$O$2:$P$7,2))</f>
        <v>0</v>
      </c>
      <c r="C381" s="1055">
        <v>43736</v>
      </c>
      <c r="D381" s="78" t="s">
        <v>100</v>
      </c>
      <c r="E381" s="1056">
        <v>0.67361111111111116</v>
      </c>
      <c r="F381" s="1056">
        <v>0.73611111111111116</v>
      </c>
      <c r="G381" s="76" t="s">
        <v>769</v>
      </c>
      <c r="H381" s="680" t="s">
        <v>21</v>
      </c>
      <c r="I381" s="78" t="s">
        <v>865</v>
      </c>
      <c r="J381" s="78" t="str">
        <f>IF(I381="","",VLOOKUP(I381,DATA!$T$3:$U$56,2,FALSE))</f>
        <v>小5</v>
      </c>
      <c r="K381" s="1057" t="s">
        <v>41</v>
      </c>
      <c r="L381" s="391"/>
      <c r="M381" s="384"/>
      <c r="N381" s="384"/>
      <c r="O381" s="384"/>
      <c r="P381" s="384"/>
      <c r="Q381" s="384"/>
      <c r="R381" s="384"/>
      <c r="S381" s="384"/>
      <c r="T381" s="393">
        <v>1</v>
      </c>
      <c r="U381" s="142" t="s">
        <v>918</v>
      </c>
      <c r="V381" s="142"/>
      <c r="W381" s="142"/>
      <c r="X381" s="142"/>
      <c r="Y381" s="143"/>
    </row>
    <row r="382" spans="2:25" ht="18.75" customHeight="1" thickBot="1" x14ac:dyDescent="0.25">
      <c r="B382" s="380">
        <f>IF(ISBLANK(H382),"",VLOOKUP(H382,DATA!$O$2:$P$7,2))</f>
        <v>0</v>
      </c>
      <c r="C382" s="1055">
        <v>43736</v>
      </c>
      <c r="D382" s="461" t="s">
        <v>100</v>
      </c>
      <c r="E382" s="1058">
        <v>0.67361111111111116</v>
      </c>
      <c r="F382" s="1058">
        <v>0.73611111111111116</v>
      </c>
      <c r="G382" s="459" t="s">
        <v>769</v>
      </c>
      <c r="H382" s="796" t="s">
        <v>21</v>
      </c>
      <c r="I382" s="461" t="s">
        <v>580</v>
      </c>
      <c r="J382" s="461" t="str">
        <f>IF(I382="","",VLOOKUP(I382,DATA!$T$3:$U$56,2,FALSE))</f>
        <v>中2</v>
      </c>
      <c r="K382" s="1101" t="s">
        <v>207</v>
      </c>
      <c r="L382" s="801"/>
      <c r="M382" s="396"/>
      <c r="N382" s="384"/>
      <c r="O382" s="384"/>
      <c r="P382" s="384"/>
      <c r="Q382" s="384"/>
      <c r="R382" s="384"/>
      <c r="S382" s="384"/>
      <c r="T382" s="393">
        <v>1.5</v>
      </c>
      <c r="U382" s="142"/>
      <c r="V382" s="142"/>
      <c r="W382" s="142"/>
      <c r="X382" s="142"/>
      <c r="Y382" s="143"/>
    </row>
    <row r="383" spans="2:25" ht="18.75" customHeight="1" thickBot="1" x14ac:dyDescent="0.25">
      <c r="B383" s="380">
        <f>IF(ISBLANK(H383),"",VLOOKUP(H383,DATA!$O$2:$P$7,2))</f>
        <v>1</v>
      </c>
      <c r="C383" s="1055">
        <v>43738</v>
      </c>
      <c r="D383" s="93" t="s">
        <v>25</v>
      </c>
      <c r="E383" s="1056">
        <v>0.63541666666666663</v>
      </c>
      <c r="F383" s="1056">
        <v>0.69791666666666663</v>
      </c>
      <c r="G383" s="76" t="s">
        <v>46</v>
      </c>
      <c r="H383" s="78" t="s">
        <v>33</v>
      </c>
      <c r="I383" s="78" t="s">
        <v>567</v>
      </c>
      <c r="J383" s="78" t="str">
        <f>IF(I383="","",VLOOKUP(I383,DATA!$T$3:$U$56,2,FALSE))</f>
        <v>高卒</v>
      </c>
      <c r="K383" s="1057" t="s">
        <v>193</v>
      </c>
      <c r="L383" s="391"/>
      <c r="M383" s="384"/>
      <c r="N383" s="384"/>
      <c r="O383" s="384"/>
      <c r="P383" s="384"/>
      <c r="Q383" s="384"/>
      <c r="R383" s="384"/>
      <c r="S383" s="384"/>
      <c r="T383" s="393">
        <v>1.5</v>
      </c>
      <c r="U383" s="142"/>
      <c r="V383" s="142"/>
      <c r="W383" s="142"/>
      <c r="X383" s="142"/>
      <c r="Y383" s="143"/>
    </row>
    <row r="384" spans="2:25" ht="18.75" customHeight="1" thickBot="1" x14ac:dyDescent="0.25">
      <c r="B384" s="380">
        <f>IF(ISBLANK(H384),"",VLOOKUP(H384,DATA!$O$2:$P$7,2))</f>
        <v>1</v>
      </c>
      <c r="C384" s="1055">
        <v>43738</v>
      </c>
      <c r="D384" s="93" t="s">
        <v>25</v>
      </c>
      <c r="E384" s="1056">
        <v>0.70138888888888884</v>
      </c>
      <c r="F384" s="1056">
        <v>0.76388888888888884</v>
      </c>
      <c r="G384" s="76" t="s">
        <v>46</v>
      </c>
      <c r="H384" s="78" t="s">
        <v>33</v>
      </c>
      <c r="I384" s="78" t="s">
        <v>537</v>
      </c>
      <c r="J384" s="78" t="str">
        <f>IF(I384="","",VLOOKUP(I384,DATA!$T$3:$U$56,2,FALSE))</f>
        <v>中3</v>
      </c>
      <c r="K384" s="1057" t="s">
        <v>45</v>
      </c>
      <c r="L384" s="391"/>
      <c r="M384" s="576"/>
      <c r="N384" s="159"/>
      <c r="O384" s="159"/>
      <c r="P384" s="159"/>
      <c r="Q384" s="159"/>
      <c r="R384" s="159"/>
      <c r="S384" s="159"/>
      <c r="T384" s="367">
        <v>1.5</v>
      </c>
      <c r="U384" s="142"/>
      <c r="V384" s="142"/>
      <c r="W384" s="142"/>
      <c r="X384" s="142"/>
      <c r="Y384" s="143"/>
    </row>
    <row r="385" spans="2:25" ht="18.75" customHeight="1" thickBot="1" x14ac:dyDescent="0.25">
      <c r="B385" s="380">
        <f>IF(ISBLANK(H385),"",VLOOKUP(H385,DATA!$O$2:$P$7,2))</f>
        <v>1</v>
      </c>
      <c r="C385" s="1055">
        <v>43738</v>
      </c>
      <c r="D385" s="93" t="s">
        <v>25</v>
      </c>
      <c r="E385" s="1056">
        <v>0.70138888888888884</v>
      </c>
      <c r="F385" s="1056">
        <v>0.76388888888888884</v>
      </c>
      <c r="G385" s="76" t="s">
        <v>46</v>
      </c>
      <c r="H385" s="78" t="s">
        <v>33</v>
      </c>
      <c r="I385" s="78" t="s">
        <v>951</v>
      </c>
      <c r="J385" s="78" t="str">
        <f>IF(I385="","",VLOOKUP(I385,DATA!$T$3:$U$56,2,FALSE))</f>
        <v>中2</v>
      </c>
      <c r="K385" s="1057" t="s">
        <v>45</v>
      </c>
      <c r="L385" s="391"/>
      <c r="M385" s="576"/>
      <c r="N385" s="159"/>
      <c r="O385" s="159"/>
      <c r="P385" s="159"/>
      <c r="Q385" s="159"/>
      <c r="R385" s="159"/>
      <c r="S385" s="159"/>
      <c r="T385" s="367">
        <v>1.5</v>
      </c>
      <c r="U385" s="142"/>
      <c r="V385" s="142"/>
      <c r="W385" s="142"/>
      <c r="X385" s="142"/>
      <c r="Y385" s="143"/>
    </row>
    <row r="386" spans="2:25" ht="18.75" customHeight="1" thickBot="1" x14ac:dyDescent="0.25">
      <c r="B386" s="380">
        <f>IF(ISBLANK(H386),"",VLOOKUP(H386,DATA!$O$2:$P$7,2))</f>
        <v>1</v>
      </c>
      <c r="C386" s="1055">
        <v>43738</v>
      </c>
      <c r="D386" s="93" t="s">
        <v>25</v>
      </c>
      <c r="E386" s="1056">
        <v>0.83333333333333337</v>
      </c>
      <c r="F386" s="1056">
        <v>0.89583333333333337</v>
      </c>
      <c r="G386" s="76" t="s">
        <v>46</v>
      </c>
      <c r="H386" s="78" t="s">
        <v>40</v>
      </c>
      <c r="I386" s="78" t="s">
        <v>537</v>
      </c>
      <c r="J386" s="78" t="str">
        <f>IF(I386="","",VLOOKUP(I386,DATA!$T$3:$U$56,2,FALSE))</f>
        <v>中3</v>
      </c>
      <c r="K386" s="1057" t="s">
        <v>45</v>
      </c>
      <c r="L386" s="391"/>
      <c r="M386" s="576"/>
      <c r="N386" s="159"/>
      <c r="O386" s="159"/>
      <c r="P386" s="159"/>
      <c r="Q386" s="159"/>
      <c r="R386" s="159"/>
      <c r="S386" s="159"/>
      <c r="T386" s="367">
        <v>1.5</v>
      </c>
      <c r="U386" s="142"/>
      <c r="V386" s="142"/>
      <c r="W386" s="142"/>
      <c r="X386" s="142"/>
      <c r="Y386" s="143"/>
    </row>
    <row r="387" spans="2:25" ht="18.75" customHeight="1" thickBot="1" x14ac:dyDescent="0.25">
      <c r="B387" s="380">
        <f>IF(ISBLANK(H387),"",VLOOKUP(H387,DATA!$O$2:$P$7,2))</f>
        <v>1</v>
      </c>
      <c r="C387" s="1055">
        <v>43738</v>
      </c>
      <c r="D387" s="93" t="s">
        <v>25</v>
      </c>
      <c r="E387" s="1056">
        <v>0.63541666666666663</v>
      </c>
      <c r="F387" s="1056">
        <v>0.69791666666666663</v>
      </c>
      <c r="G387" s="76" t="s">
        <v>707</v>
      </c>
      <c r="H387" s="78" t="s">
        <v>40</v>
      </c>
      <c r="I387" s="78" t="s">
        <v>580</v>
      </c>
      <c r="J387" s="78" t="str">
        <f>IF(I387="","",VLOOKUP(I387,DATA!$T$3:$U$56,2,FALSE))</f>
        <v>中2</v>
      </c>
      <c r="K387" s="1057" t="s">
        <v>47</v>
      </c>
      <c r="L387" s="391"/>
      <c r="M387" s="576"/>
      <c r="N387" s="159"/>
      <c r="O387" s="159"/>
      <c r="P387" s="159"/>
      <c r="Q387" s="159"/>
      <c r="R387" s="159"/>
      <c r="S387" s="159"/>
      <c r="T387" s="367">
        <v>1.5</v>
      </c>
      <c r="U387" s="142"/>
      <c r="V387" s="142"/>
      <c r="W387" s="142"/>
      <c r="X387" s="142"/>
      <c r="Y387" s="143"/>
    </row>
    <row r="388" spans="2:25" ht="18.75" customHeight="1" thickBot="1" x14ac:dyDescent="0.25">
      <c r="B388" s="380">
        <f>IF(ISBLANK(H388),"",VLOOKUP(H388,DATA!$O$2:$P$7,2))</f>
        <v>1</v>
      </c>
      <c r="C388" s="1055">
        <v>43738</v>
      </c>
      <c r="D388" s="93" t="s">
        <v>25</v>
      </c>
      <c r="E388" s="1056">
        <v>0.70138888888888884</v>
      </c>
      <c r="F388" s="1056">
        <v>0.76388888888888884</v>
      </c>
      <c r="G388" s="76" t="s">
        <v>707</v>
      </c>
      <c r="H388" s="78" t="s">
        <v>33</v>
      </c>
      <c r="I388" s="78" t="s">
        <v>838</v>
      </c>
      <c r="J388" s="78" t="str">
        <f>IF(I388="","",VLOOKUP(I388,DATA!$T$3:$U$56,2,FALSE))</f>
        <v>中3</v>
      </c>
      <c r="K388" s="1057" t="s">
        <v>114</v>
      </c>
      <c r="L388" s="391"/>
      <c r="M388" s="482"/>
      <c r="N388" s="482"/>
      <c r="O388" s="482"/>
      <c r="P388" s="482"/>
      <c r="Q388" s="482"/>
      <c r="R388" s="482"/>
      <c r="S388" s="482"/>
      <c r="T388" s="393">
        <v>1.5</v>
      </c>
      <c r="U388" s="142"/>
      <c r="V388" s="142"/>
      <c r="W388" s="142"/>
      <c r="X388" s="142"/>
      <c r="Y388" s="143"/>
    </row>
    <row r="389" spans="2:25" ht="18.75" customHeight="1" thickBot="1" x14ac:dyDescent="0.25">
      <c r="B389" s="380">
        <f>IF(ISBLANK(H389),"",VLOOKUP(H389,DATA!$O$2:$P$7,2))</f>
        <v>0</v>
      </c>
      <c r="C389" s="1055">
        <v>43738</v>
      </c>
      <c r="D389" s="78" t="s">
        <v>25</v>
      </c>
      <c r="E389" s="1056">
        <v>0.76736111111111116</v>
      </c>
      <c r="F389" s="1056">
        <v>0.82986111111111116</v>
      </c>
      <c r="G389" s="76" t="s">
        <v>707</v>
      </c>
      <c r="H389" s="680" t="s">
        <v>21</v>
      </c>
      <c r="I389" s="78" t="s">
        <v>813</v>
      </c>
      <c r="J389" s="78" t="str">
        <f>IF(I389="","",VLOOKUP(I389,DATA!$T$3:$U$56,2,FALSE))</f>
        <v>中3</v>
      </c>
      <c r="K389" s="1057" t="s">
        <v>114</v>
      </c>
      <c r="L389" s="391"/>
      <c r="M389" s="145"/>
      <c r="N389" s="368"/>
      <c r="O389" s="368"/>
      <c r="P389" s="368"/>
      <c r="Q389" s="368"/>
      <c r="R389" s="368"/>
      <c r="S389" s="368"/>
      <c r="T389" s="367">
        <v>1.5</v>
      </c>
      <c r="U389" s="142"/>
      <c r="V389" s="142"/>
      <c r="W389" s="142"/>
      <c r="X389" s="142"/>
      <c r="Y389" s="143"/>
    </row>
    <row r="390" spans="2:25" ht="18.75" customHeight="1" thickBot="1" x14ac:dyDescent="0.25">
      <c r="B390" s="380">
        <f>IF(ISBLANK(H390),"",VLOOKUP(H390,DATA!$O$2:$P$7,2))</f>
        <v>1</v>
      </c>
      <c r="C390" s="1055">
        <v>43738</v>
      </c>
      <c r="D390" s="78" t="s">
        <v>25</v>
      </c>
      <c r="E390" s="1056">
        <v>0.83333333333333337</v>
      </c>
      <c r="F390" s="1056">
        <v>0.89583333333333337</v>
      </c>
      <c r="G390" s="76" t="s">
        <v>707</v>
      </c>
      <c r="H390" s="78" t="s">
        <v>33</v>
      </c>
      <c r="I390" s="78" t="s">
        <v>699</v>
      </c>
      <c r="J390" s="78" t="str">
        <f>IF(I390="","",VLOOKUP(I390,DATA!$T$3:$U$56,2,FALSE))</f>
        <v>高2</v>
      </c>
      <c r="K390" s="1057" t="s">
        <v>47</v>
      </c>
      <c r="L390" s="391"/>
      <c r="M390" s="392"/>
      <c r="N390" s="392"/>
      <c r="O390" s="392"/>
      <c r="P390" s="392"/>
      <c r="Q390" s="392"/>
      <c r="R390" s="392"/>
      <c r="S390" s="392"/>
      <c r="T390" s="393">
        <v>1.5</v>
      </c>
      <c r="U390" s="142"/>
      <c r="V390" s="142"/>
      <c r="W390" s="142"/>
      <c r="X390" s="142"/>
      <c r="Y390" s="143"/>
    </row>
    <row r="391" spans="2:25" ht="18.75" customHeight="1" thickBot="1" x14ac:dyDescent="0.25">
      <c r="B391" s="380">
        <f>IF(ISBLANK(H391),"",VLOOKUP(H391,DATA!$O$2:$P$7,2))</f>
        <v>1</v>
      </c>
      <c r="C391" s="1055">
        <v>43738</v>
      </c>
      <c r="D391" s="78" t="s">
        <v>25</v>
      </c>
      <c r="E391" s="1056">
        <v>0.76736111111111116</v>
      </c>
      <c r="F391" s="1056">
        <v>0.82986111111111116</v>
      </c>
      <c r="G391" s="76" t="s">
        <v>48</v>
      </c>
      <c r="H391" s="78" t="s">
        <v>40</v>
      </c>
      <c r="I391" s="78" t="s">
        <v>627</v>
      </c>
      <c r="J391" s="78" t="str">
        <f>IF(I391="","",VLOOKUP(I391,DATA!$T$3:$U$56,2,FALSE))</f>
        <v>高1</v>
      </c>
      <c r="K391" s="1059" t="s">
        <v>47</v>
      </c>
      <c r="L391" s="391"/>
      <c r="M391" s="576"/>
      <c r="N391" s="576"/>
      <c r="O391" s="576"/>
      <c r="P391" s="576"/>
      <c r="Q391" s="576"/>
      <c r="R391" s="576"/>
      <c r="S391" s="576"/>
      <c r="T391" s="393">
        <v>1.5</v>
      </c>
      <c r="U391" s="142"/>
      <c r="V391" s="142"/>
      <c r="W391" s="142"/>
      <c r="X391" s="142"/>
      <c r="Y391" s="143"/>
    </row>
    <row r="392" spans="2:25" ht="18.75" customHeight="1" thickBot="1" x14ac:dyDescent="0.25">
      <c r="B392" s="380">
        <f>IF(ISBLANK(H392),"",VLOOKUP(H392,DATA!$O$2:$P$7,2))</f>
        <v>1</v>
      </c>
      <c r="C392" s="1055">
        <v>43738</v>
      </c>
      <c r="D392" s="93" t="s">
        <v>25</v>
      </c>
      <c r="E392" s="1056">
        <v>0.76736111111111116</v>
      </c>
      <c r="F392" s="1056">
        <v>0.82986111111111116</v>
      </c>
      <c r="G392" s="76" t="s">
        <v>911</v>
      </c>
      <c r="H392" s="78" t="s">
        <v>33</v>
      </c>
      <c r="I392" s="78" t="s">
        <v>823</v>
      </c>
      <c r="J392" s="78" t="str">
        <f>IF(I392="","",VLOOKUP(I392,DATA!$T$3:$U$56,2,FALSE))</f>
        <v>中2</v>
      </c>
      <c r="K392" s="1057" t="s">
        <v>47</v>
      </c>
      <c r="L392" s="391"/>
      <c r="M392" s="482"/>
      <c r="N392" s="482"/>
      <c r="O392" s="482"/>
      <c r="P392" s="482"/>
      <c r="Q392" s="482"/>
      <c r="R392" s="482"/>
      <c r="S392" s="482"/>
      <c r="T392" s="393">
        <v>1.5</v>
      </c>
      <c r="U392" s="142"/>
      <c r="V392" s="142"/>
      <c r="W392" s="142"/>
      <c r="X392" s="142"/>
      <c r="Y392" s="143"/>
    </row>
    <row r="393" spans="2:25" ht="18.75" customHeight="1" thickBot="1" x14ac:dyDescent="0.25">
      <c r="B393" s="380">
        <f>IF(ISBLANK(H393),"",VLOOKUP(H393,DATA!$O$2:$P$7,2))</f>
        <v>1</v>
      </c>
      <c r="C393" s="1055">
        <v>43738</v>
      </c>
      <c r="D393" s="93" t="s">
        <v>25</v>
      </c>
      <c r="E393" s="1056">
        <v>0.83333333333333337</v>
      </c>
      <c r="F393" s="1056">
        <v>0.89583333333333337</v>
      </c>
      <c r="G393" s="1154" t="s">
        <v>407</v>
      </c>
      <c r="H393" s="1155" t="s">
        <v>33</v>
      </c>
      <c r="I393" s="78" t="s">
        <v>823</v>
      </c>
      <c r="J393" s="78" t="str">
        <f>IF(I393="","",VLOOKUP(I393,DATA!$T$3:$U$56,2,FALSE))</f>
        <v>中2</v>
      </c>
      <c r="K393" s="1057" t="s">
        <v>193</v>
      </c>
      <c r="L393" s="1108"/>
      <c r="M393" s="482"/>
      <c r="N393" s="482"/>
      <c r="O393" s="482"/>
      <c r="P393" s="482"/>
      <c r="Q393" s="482"/>
      <c r="R393" s="482"/>
      <c r="S393" s="482"/>
      <c r="T393" s="1109">
        <v>1.5</v>
      </c>
      <c r="U393" s="142"/>
      <c r="V393" s="142"/>
      <c r="W393" s="142"/>
      <c r="X393" s="142"/>
      <c r="Y393" s="143"/>
    </row>
    <row r="394" spans="2:25" ht="18.75" customHeight="1" thickBot="1" x14ac:dyDescent="0.25">
      <c r="B394" s="803">
        <f>IF(ISBLANK(H394),"",VLOOKUP(H394,DATA!$O$2:$P$7,2))</f>
        <v>1</v>
      </c>
      <c r="C394" s="1156">
        <v>43738</v>
      </c>
      <c r="D394" s="461" t="s">
        <v>25</v>
      </c>
      <c r="E394" s="1058">
        <v>0.83333333333333337</v>
      </c>
      <c r="F394" s="1058">
        <v>0.89583333333333337</v>
      </c>
      <c r="G394" s="459" t="s">
        <v>911</v>
      </c>
      <c r="H394" s="461" t="s">
        <v>33</v>
      </c>
      <c r="I394" s="461" t="s">
        <v>675</v>
      </c>
      <c r="J394" s="461" t="str">
        <f>IF(I394="","",VLOOKUP(I394,DATA!$T$3:$U$56,2,FALSE))</f>
        <v>中1</v>
      </c>
      <c r="K394" s="459" t="s">
        <v>83</v>
      </c>
      <c r="L394" s="801"/>
      <c r="M394" s="392"/>
      <c r="N394" s="392"/>
      <c r="O394" s="392"/>
      <c r="P394" s="392"/>
      <c r="Q394" s="392"/>
      <c r="R394" s="392"/>
      <c r="S394" s="392"/>
      <c r="T394" s="804">
        <v>1.5</v>
      </c>
      <c r="U394" s="142"/>
      <c r="V394" s="142"/>
      <c r="W394" s="142"/>
      <c r="X394" s="142"/>
      <c r="Y394" s="143"/>
    </row>
  </sheetData>
  <autoFilter ref="C8:Y394" xr:uid="{1A35F3FC-84E8-4045-A3B6-82109EAC20EC}">
    <filterColumn colId="1" showButton="0"/>
    <filterColumn colId="9" showButton="0"/>
    <filterColumn colId="14" showButton="0"/>
    <filterColumn colId="15" showButton="0"/>
  </autoFilter>
  <mergeCells count="155">
    <mergeCell ref="Z40:AC40"/>
    <mergeCell ref="D41:E41"/>
    <mergeCell ref="D15:E15"/>
    <mergeCell ref="Z20:AA20"/>
    <mergeCell ref="Z21:AL21"/>
    <mergeCell ref="D22:E22"/>
    <mergeCell ref="D23:E23"/>
    <mergeCell ref="D24:E24"/>
    <mergeCell ref="D25:E25"/>
    <mergeCell ref="Z25:AD25"/>
    <mergeCell ref="D26:E26"/>
    <mergeCell ref="Z26:AL26"/>
    <mergeCell ref="D17:E17"/>
    <mergeCell ref="D18:E18"/>
    <mergeCell ref="D32:E32"/>
    <mergeCell ref="D33:E33"/>
    <mergeCell ref="Z14:AL14"/>
    <mergeCell ref="Z58:AL58"/>
    <mergeCell ref="Z59:AL59"/>
    <mergeCell ref="D28:E28"/>
    <mergeCell ref="D30:E30"/>
    <mergeCell ref="D19:E19"/>
    <mergeCell ref="D35:E35"/>
    <mergeCell ref="D47:E47"/>
    <mergeCell ref="D14:E14"/>
    <mergeCell ref="D45:E45"/>
    <mergeCell ref="D55:E55"/>
    <mergeCell ref="D54:E54"/>
    <mergeCell ref="D56:E56"/>
    <mergeCell ref="D53:E53"/>
    <mergeCell ref="D57:E57"/>
    <mergeCell ref="D58:E58"/>
    <mergeCell ref="D59:E59"/>
    <mergeCell ref="D27:E27"/>
    <mergeCell ref="Z15:AL15"/>
    <mergeCell ref="D39:E39"/>
    <mergeCell ref="D31:E31"/>
    <mergeCell ref="D34:E34"/>
    <mergeCell ref="D37:E37"/>
    <mergeCell ref="D38:E38"/>
    <mergeCell ref="D63:E63"/>
    <mergeCell ref="D76:E76"/>
    <mergeCell ref="D72:E72"/>
    <mergeCell ref="D68:E68"/>
    <mergeCell ref="D73:E73"/>
    <mergeCell ref="D74:E74"/>
    <mergeCell ref="D65:E65"/>
    <mergeCell ref="D62:E62"/>
    <mergeCell ref="D71:E71"/>
    <mergeCell ref="D64:E64"/>
    <mergeCell ref="D67:E67"/>
    <mergeCell ref="D66:E66"/>
    <mergeCell ref="D43:E43"/>
    <mergeCell ref="D44:E44"/>
    <mergeCell ref="D50:E50"/>
    <mergeCell ref="D52:E52"/>
    <mergeCell ref="D36:E36"/>
    <mergeCell ref="D48:E48"/>
    <mergeCell ref="D20:E20"/>
    <mergeCell ref="D21:E21"/>
    <mergeCell ref="D46:E46"/>
    <mergeCell ref="D42:E42"/>
    <mergeCell ref="D40:E40"/>
    <mergeCell ref="D29:E29"/>
    <mergeCell ref="D49:E49"/>
    <mergeCell ref="D51:E51"/>
    <mergeCell ref="AJ5:AK5"/>
    <mergeCell ref="AD2:AE2"/>
    <mergeCell ref="AD5:AE5"/>
    <mergeCell ref="AA3:AA4"/>
    <mergeCell ref="AH5:AI5"/>
    <mergeCell ref="AB5:AC5"/>
    <mergeCell ref="AF5:AG5"/>
    <mergeCell ref="V3:Y3"/>
    <mergeCell ref="D11:E11"/>
    <mergeCell ref="Z8:AL9"/>
    <mergeCell ref="W8:W9"/>
    <mergeCell ref="Y8:Y9"/>
    <mergeCell ref="Z10:AL10"/>
    <mergeCell ref="Z11:AL11"/>
    <mergeCell ref="AL2:AM2"/>
    <mergeCell ref="AL5:AM5"/>
    <mergeCell ref="AF2:AG2"/>
    <mergeCell ref="AJ2:AK2"/>
    <mergeCell ref="AH2:AI2"/>
    <mergeCell ref="AB2:AC2"/>
    <mergeCell ref="V2:Y2"/>
    <mergeCell ref="C3:G3"/>
    <mergeCell ref="L2:M2"/>
    <mergeCell ref="C8:C9"/>
    <mergeCell ref="AX2:AY2"/>
    <mergeCell ref="AV5:AW5"/>
    <mergeCell ref="AX5:AY5"/>
    <mergeCell ref="AN2:AO2"/>
    <mergeCell ref="AP2:AQ2"/>
    <mergeCell ref="AV2:AW2"/>
    <mergeCell ref="AP5:AQ5"/>
    <mergeCell ref="AR2:AS2"/>
    <mergeCell ref="AT5:AU5"/>
    <mergeCell ref="AT2:AU2"/>
    <mergeCell ref="AR5:AS5"/>
    <mergeCell ref="AN5:AO5"/>
    <mergeCell ref="L3:M3"/>
    <mergeCell ref="L5:M5"/>
    <mergeCell ref="C2:G2"/>
    <mergeCell ref="F8:F9"/>
    <mergeCell ref="L8:M8"/>
    <mergeCell ref="J8:J9"/>
    <mergeCell ref="C5:E5"/>
    <mergeCell ref="D8:E9"/>
    <mergeCell ref="I8:I9"/>
    <mergeCell ref="G8:G9"/>
    <mergeCell ref="L6:M6"/>
    <mergeCell ref="K8:K9"/>
    <mergeCell ref="O8:O9"/>
    <mergeCell ref="P8:P9"/>
    <mergeCell ref="R5:S5"/>
    <mergeCell ref="R6:S6"/>
    <mergeCell ref="V8:V9"/>
    <mergeCell ref="X8:X9"/>
    <mergeCell ref="D12:E12"/>
    <mergeCell ref="D13:E13"/>
    <mergeCell ref="D16:E16"/>
    <mergeCell ref="T8:T9"/>
    <mergeCell ref="Q8:S8"/>
    <mergeCell ref="U8:U9"/>
    <mergeCell ref="N8:N9"/>
    <mergeCell ref="V6:Y6"/>
    <mergeCell ref="D10:E10"/>
    <mergeCell ref="V5:Y5"/>
    <mergeCell ref="H8:H9"/>
    <mergeCell ref="Z86:AL86"/>
    <mergeCell ref="D86:E86"/>
    <mergeCell ref="D60:E60"/>
    <mergeCell ref="D61:E61"/>
    <mergeCell ref="D85:E85"/>
    <mergeCell ref="Z63:AL63"/>
    <mergeCell ref="Z76:AL76"/>
    <mergeCell ref="D77:E77"/>
    <mergeCell ref="D78:E78"/>
    <mergeCell ref="Z77:AL77"/>
    <mergeCell ref="D69:E69"/>
    <mergeCell ref="D81:E81"/>
    <mergeCell ref="D83:E83"/>
    <mergeCell ref="D80:E80"/>
    <mergeCell ref="D84:E84"/>
    <mergeCell ref="D75:E75"/>
    <mergeCell ref="Z75:AL75"/>
    <mergeCell ref="Z83:AL83"/>
    <mergeCell ref="Z81:AL81"/>
    <mergeCell ref="Z80:AL80"/>
    <mergeCell ref="Z82:AL82"/>
    <mergeCell ref="D82:E82"/>
    <mergeCell ref="D70:E70"/>
    <mergeCell ref="D79:E79"/>
  </mergeCells>
  <phoneticPr fontId="6"/>
  <conditionalFormatting sqref="N86 N11:N13 N16 N18:N19 N26 N35 N42:N44 N46 N54:N55 N60:N61 N75 N70:N72 N63:N67 N48:N52">
    <cfRule type="cellIs" dxfId="926" priority="35345" stopIfTrue="1" operator="equal">
      <formula>"00"</formula>
    </cfRule>
  </conditionalFormatting>
  <conditionalFormatting sqref="H83 H86 H11:H13 H75 H70:H72 H96:H98 H110:H112 H125:H127 H133 H144:H149 H151:H152 H154 H108 H259:H266 H336:H344 H327:H328 H330 H100:H106 H114 H116:H121 H16:H48 H188:H194 H50 H52:H64">
    <cfRule type="cellIs" dxfId="925" priority="35346" stopIfTrue="1" operator="equal">
      <formula>"未定"</formula>
    </cfRule>
    <cfRule type="cellIs" dxfId="924" priority="35347" stopIfTrue="1" operator="equal">
      <formula>"通常"</formula>
    </cfRule>
    <cfRule type="cellIs" dxfId="923" priority="35348" stopIfTrue="1" operator="equal">
      <formula>"追加"</formula>
    </cfRule>
  </conditionalFormatting>
  <conditionalFormatting sqref="O83 O86 O11:O13 O16 O18:O19 O26 O35 O42:O44 O46 O54:O55 O60:O61 O75 O70:O72 O63:O67 O48:O52">
    <cfRule type="cellIs" dxfId="922" priority="35349" stopIfTrue="1" operator="greaterThan">
      <formula>0</formula>
    </cfRule>
  </conditionalFormatting>
  <conditionalFormatting sqref="T86 T11:T83">
    <cfRule type="cellIs" dxfId="921" priority="35350" stopIfTrue="1" operator="equal">
      <formula>"○"</formula>
    </cfRule>
    <cfRule type="cellIs" dxfId="920" priority="35351" stopIfTrue="1" operator="equal">
      <formula>"△"</formula>
    </cfRule>
  </conditionalFormatting>
  <conditionalFormatting sqref="S83 S86 S12:S13 S26 S46 S60:S61 S70:S72 S75:S77 S18:S19 S42:S44 S48:S55">
    <cfRule type="cellIs" dxfId="919" priority="35352" stopIfTrue="1" operator="greaterThan">
      <formula>0</formula>
    </cfRule>
  </conditionalFormatting>
  <conditionalFormatting sqref="H83 H86 H11:H13 H75 H70:H72 H96:H98 H110:H112 H125:H127 H133 H144:H149 H151:H152 H154 H108 H259:H266 H336:H344 H327:H328 H330 H100:H106 H114 H116:H121 H16:H48 H188:H194 H50 H52:H64">
    <cfRule type="cellIs" dxfId="918" priority="28446" stopIfTrue="1" operator="equal">
      <formula>"振替"</formula>
    </cfRule>
  </conditionalFormatting>
  <conditionalFormatting sqref="H76">
    <cfRule type="cellIs" dxfId="917" priority="22692" stopIfTrue="1" operator="equal">
      <formula>"未定"</formula>
    </cfRule>
    <cfRule type="cellIs" dxfId="916" priority="22693" stopIfTrue="1" operator="equal">
      <formula>"通常"</formula>
    </cfRule>
    <cfRule type="cellIs" dxfId="915" priority="22694" stopIfTrue="1" operator="equal">
      <formula>"追加"</formula>
    </cfRule>
  </conditionalFormatting>
  <conditionalFormatting sqref="O76">
    <cfRule type="cellIs" dxfId="914" priority="22695" stopIfTrue="1" operator="greaterThan">
      <formula>0</formula>
    </cfRule>
  </conditionalFormatting>
  <conditionalFormatting sqref="S76">
    <cfRule type="cellIs" dxfId="913" priority="22698" stopIfTrue="1" operator="greaterThan">
      <formula>0</formula>
    </cfRule>
  </conditionalFormatting>
  <conditionalFormatting sqref="H76">
    <cfRule type="cellIs" dxfId="912" priority="22691" stopIfTrue="1" operator="equal">
      <formula>"振替"</formula>
    </cfRule>
  </conditionalFormatting>
  <conditionalFormatting sqref="N76">
    <cfRule type="cellIs" dxfId="911" priority="22690" stopIfTrue="1" operator="equal">
      <formula>"00"</formula>
    </cfRule>
  </conditionalFormatting>
  <conditionalFormatting sqref="H77:H78">
    <cfRule type="cellIs" dxfId="910" priority="19437" stopIfTrue="1" operator="equal">
      <formula>"未定"</formula>
    </cfRule>
    <cfRule type="cellIs" dxfId="909" priority="19438" stopIfTrue="1" operator="equal">
      <formula>"通常"</formula>
    </cfRule>
    <cfRule type="cellIs" dxfId="908" priority="19439" stopIfTrue="1" operator="equal">
      <formula>"追加"</formula>
    </cfRule>
  </conditionalFormatting>
  <conditionalFormatting sqref="O77:O78">
    <cfRule type="cellIs" dxfId="907" priority="19440" stopIfTrue="1" operator="greaterThan">
      <formula>0</formula>
    </cfRule>
  </conditionalFormatting>
  <conditionalFormatting sqref="S77">
    <cfRule type="cellIs" dxfId="906" priority="19443" stopIfTrue="1" operator="greaterThan">
      <formula>0</formula>
    </cfRule>
  </conditionalFormatting>
  <conditionalFormatting sqref="H77:H78">
    <cfRule type="cellIs" dxfId="905" priority="19436" stopIfTrue="1" operator="equal">
      <formula>"振替"</formula>
    </cfRule>
  </conditionalFormatting>
  <conditionalFormatting sqref="N77:N78">
    <cfRule type="cellIs" dxfId="904" priority="19435" stopIfTrue="1" operator="equal">
      <formula>"00"</formula>
    </cfRule>
  </conditionalFormatting>
  <conditionalFormatting sqref="S78">
    <cfRule type="cellIs" dxfId="903" priority="17341" stopIfTrue="1" operator="greaterThan">
      <formula>0</formula>
    </cfRule>
  </conditionalFormatting>
  <conditionalFormatting sqref="S78">
    <cfRule type="cellIs" dxfId="902" priority="17340" stopIfTrue="1" operator="greaterThan">
      <formula>0</formula>
    </cfRule>
  </conditionalFormatting>
  <conditionalFormatting sqref="T11">
    <cfRule type="cellIs" dxfId="901" priority="16733" stopIfTrue="1" operator="equal">
      <formula>"○"</formula>
    </cfRule>
    <cfRule type="cellIs" dxfId="900" priority="16734" stopIfTrue="1" operator="equal">
      <formula>"△"</formula>
    </cfRule>
  </conditionalFormatting>
  <conditionalFormatting sqref="S11">
    <cfRule type="cellIs" dxfId="899" priority="16735" stopIfTrue="1" operator="greaterThan">
      <formula>0</formula>
    </cfRule>
  </conditionalFormatting>
  <conditionalFormatting sqref="S63:S64">
    <cfRule type="cellIs" dxfId="898" priority="16478" stopIfTrue="1" operator="greaterThan">
      <formula>0</formula>
    </cfRule>
  </conditionalFormatting>
  <conditionalFormatting sqref="S80">
    <cfRule type="cellIs" dxfId="897" priority="12811" stopIfTrue="1" operator="greaterThan">
      <formula>0</formula>
    </cfRule>
  </conditionalFormatting>
  <conditionalFormatting sqref="H80">
    <cfRule type="cellIs" dxfId="896" priority="12804" stopIfTrue="1" operator="equal">
      <formula>"未定"</formula>
    </cfRule>
    <cfRule type="cellIs" dxfId="895" priority="12805" stopIfTrue="1" operator="equal">
      <formula>"通常"</formula>
    </cfRule>
    <cfRule type="cellIs" dxfId="894" priority="12806" stopIfTrue="1" operator="equal">
      <formula>"追加"</formula>
    </cfRule>
  </conditionalFormatting>
  <conditionalFormatting sqref="O80">
    <cfRule type="cellIs" dxfId="893" priority="12807" stopIfTrue="1" operator="greaterThan">
      <formula>0</formula>
    </cfRule>
  </conditionalFormatting>
  <conditionalFormatting sqref="S80">
    <cfRule type="cellIs" dxfId="892" priority="12808" stopIfTrue="1" operator="greaterThan">
      <formula>0</formula>
    </cfRule>
  </conditionalFormatting>
  <conditionalFormatting sqref="H80">
    <cfRule type="cellIs" dxfId="891" priority="12802" stopIfTrue="1" operator="equal">
      <formula>"振替"</formula>
    </cfRule>
  </conditionalFormatting>
  <conditionalFormatting sqref="T80">
    <cfRule type="cellIs" dxfId="890" priority="12106" stopIfTrue="1" operator="equal">
      <formula>"○"</formula>
    </cfRule>
    <cfRule type="cellIs" dxfId="889" priority="12107" stopIfTrue="1" operator="equal">
      <formula>"△"</formula>
    </cfRule>
  </conditionalFormatting>
  <conditionalFormatting sqref="S81">
    <cfRule type="cellIs" dxfId="888" priority="12049" stopIfTrue="1" operator="greaterThan">
      <formula>0</formula>
    </cfRule>
  </conditionalFormatting>
  <conditionalFormatting sqref="H81">
    <cfRule type="cellIs" dxfId="887" priority="12044" stopIfTrue="1" operator="equal">
      <formula>"未定"</formula>
    </cfRule>
    <cfRule type="cellIs" dxfId="886" priority="12045" stopIfTrue="1" operator="equal">
      <formula>"通常"</formula>
    </cfRule>
    <cfRule type="cellIs" dxfId="885" priority="12046" stopIfTrue="1" operator="equal">
      <formula>"追加"</formula>
    </cfRule>
  </conditionalFormatting>
  <conditionalFormatting sqref="S81">
    <cfRule type="cellIs" dxfId="884" priority="12048" stopIfTrue="1" operator="greaterThan">
      <formula>0</formula>
    </cfRule>
  </conditionalFormatting>
  <conditionalFormatting sqref="H81">
    <cfRule type="cellIs" dxfId="883" priority="12042" stopIfTrue="1" operator="equal">
      <formula>"振替"</formula>
    </cfRule>
  </conditionalFormatting>
  <conditionalFormatting sqref="T81">
    <cfRule type="cellIs" dxfId="882" priority="12040" stopIfTrue="1" operator="equal">
      <formula>"○"</formula>
    </cfRule>
    <cfRule type="cellIs" dxfId="881" priority="12041" stopIfTrue="1" operator="equal">
      <formula>"△"</formula>
    </cfRule>
  </conditionalFormatting>
  <conditionalFormatting sqref="H10">
    <cfRule type="cellIs" dxfId="880" priority="11480" stopIfTrue="1" operator="equal">
      <formula>"振替"</formula>
    </cfRule>
  </conditionalFormatting>
  <conditionalFormatting sqref="O81">
    <cfRule type="cellIs" dxfId="879" priority="11543" stopIfTrue="1" operator="greaterThan">
      <formula>0</formula>
    </cfRule>
  </conditionalFormatting>
  <conditionalFormatting sqref="N10">
    <cfRule type="cellIs" dxfId="878" priority="11481" stopIfTrue="1" operator="equal">
      <formula>"00"</formula>
    </cfRule>
  </conditionalFormatting>
  <conditionalFormatting sqref="H10">
    <cfRule type="cellIs" dxfId="877" priority="11482" stopIfTrue="1" operator="equal">
      <formula>"未定"</formula>
    </cfRule>
    <cfRule type="cellIs" dxfId="876" priority="11483" stopIfTrue="1" operator="equal">
      <formula>"通常"</formula>
    </cfRule>
    <cfRule type="cellIs" dxfId="875" priority="11484" stopIfTrue="1" operator="equal">
      <formula>"追加"</formula>
    </cfRule>
  </conditionalFormatting>
  <conditionalFormatting sqref="O10">
    <cfRule type="cellIs" dxfId="874" priority="11485" stopIfTrue="1" operator="greaterThan">
      <formula>0</formula>
    </cfRule>
  </conditionalFormatting>
  <conditionalFormatting sqref="T10">
    <cfRule type="cellIs" dxfId="873" priority="11477" stopIfTrue="1" operator="equal">
      <formula>"○"</formula>
    </cfRule>
    <cfRule type="cellIs" dxfId="872" priority="11478" stopIfTrue="1" operator="equal">
      <formula>"△"</formula>
    </cfRule>
  </conditionalFormatting>
  <conditionalFormatting sqref="S10">
    <cfRule type="cellIs" dxfId="871" priority="11479" stopIfTrue="1" operator="greaterThan">
      <formula>0</formula>
    </cfRule>
  </conditionalFormatting>
  <conditionalFormatting sqref="N85">
    <cfRule type="cellIs" dxfId="870" priority="11022" stopIfTrue="1" operator="equal">
      <formula>"00"</formula>
    </cfRule>
  </conditionalFormatting>
  <conditionalFormatting sqref="H85">
    <cfRule type="cellIs" dxfId="869" priority="11019" stopIfTrue="1" operator="equal">
      <formula>"未定"</formula>
    </cfRule>
    <cfRule type="cellIs" dxfId="868" priority="11020" stopIfTrue="1" operator="equal">
      <formula>"通常"</formula>
    </cfRule>
    <cfRule type="cellIs" dxfId="867" priority="11021" stopIfTrue="1" operator="equal">
      <formula>"追加"</formula>
    </cfRule>
  </conditionalFormatting>
  <conditionalFormatting sqref="H85">
    <cfRule type="cellIs" dxfId="866" priority="11018" stopIfTrue="1" operator="equal">
      <formula>"振替"</formula>
    </cfRule>
  </conditionalFormatting>
  <conditionalFormatting sqref="S85">
    <cfRule type="cellIs" dxfId="865" priority="11017" stopIfTrue="1" operator="greaterThan">
      <formula>0</formula>
    </cfRule>
  </conditionalFormatting>
  <conditionalFormatting sqref="S85">
    <cfRule type="cellIs" dxfId="864" priority="11016" stopIfTrue="1" operator="greaterThan">
      <formula>0</formula>
    </cfRule>
  </conditionalFormatting>
  <conditionalFormatting sqref="T85">
    <cfRule type="cellIs" dxfId="863" priority="11014" stopIfTrue="1" operator="equal">
      <formula>"○"</formula>
    </cfRule>
    <cfRule type="cellIs" dxfId="862" priority="11015" stopIfTrue="1" operator="equal">
      <formula>"△"</formula>
    </cfRule>
  </conditionalFormatting>
  <conditionalFormatting sqref="O85">
    <cfRule type="cellIs" dxfId="861" priority="11013" stopIfTrue="1" operator="greaterThan">
      <formula>0</formula>
    </cfRule>
  </conditionalFormatting>
  <conditionalFormatting sqref="S82">
    <cfRule type="cellIs" dxfId="860" priority="11004" stopIfTrue="1" operator="greaterThan">
      <formula>0</formula>
    </cfRule>
  </conditionalFormatting>
  <conditionalFormatting sqref="H82">
    <cfRule type="cellIs" dxfId="859" priority="11000" stopIfTrue="1" operator="equal">
      <formula>"未定"</formula>
    </cfRule>
    <cfRule type="cellIs" dxfId="858" priority="11001" stopIfTrue="1" operator="equal">
      <formula>"通常"</formula>
    </cfRule>
    <cfRule type="cellIs" dxfId="857" priority="11002" stopIfTrue="1" operator="equal">
      <formula>"追加"</formula>
    </cfRule>
  </conditionalFormatting>
  <conditionalFormatting sqref="S82">
    <cfRule type="cellIs" dxfId="856" priority="11003" stopIfTrue="1" operator="greaterThan">
      <formula>0</formula>
    </cfRule>
  </conditionalFormatting>
  <conditionalFormatting sqref="H82">
    <cfRule type="cellIs" dxfId="855" priority="10999" stopIfTrue="1" operator="equal">
      <formula>"振替"</formula>
    </cfRule>
  </conditionalFormatting>
  <conditionalFormatting sqref="T82">
    <cfRule type="cellIs" dxfId="854" priority="10997" stopIfTrue="1" operator="equal">
      <formula>"○"</formula>
    </cfRule>
    <cfRule type="cellIs" dxfId="853" priority="10998" stopIfTrue="1" operator="equal">
      <formula>"△"</formula>
    </cfRule>
  </conditionalFormatting>
  <conditionalFormatting sqref="O82">
    <cfRule type="cellIs" dxfId="852" priority="10996" stopIfTrue="1" operator="greaterThan">
      <formula>0</formula>
    </cfRule>
  </conditionalFormatting>
  <conditionalFormatting sqref="N60">
    <cfRule type="cellIs" dxfId="851" priority="6398" stopIfTrue="1" operator="equal">
      <formula>"00"</formula>
    </cfRule>
  </conditionalFormatting>
  <conditionalFormatting sqref="O60">
    <cfRule type="cellIs" dxfId="850" priority="6393" stopIfTrue="1" operator="greaterThan">
      <formula>0</formula>
    </cfRule>
  </conditionalFormatting>
  <conditionalFormatting sqref="S60">
    <cfRule type="cellIs" dxfId="849" priority="6392" stopIfTrue="1" operator="greaterThan">
      <formula>0</formula>
    </cfRule>
  </conditionalFormatting>
  <conditionalFormatting sqref="S60">
    <cfRule type="cellIs" dxfId="848" priority="6391" stopIfTrue="1" operator="greaterThan">
      <formula>0</formula>
    </cfRule>
  </conditionalFormatting>
  <conditionalFormatting sqref="T60">
    <cfRule type="cellIs" dxfId="847" priority="6389" stopIfTrue="1" operator="equal">
      <formula>"○"</formula>
    </cfRule>
    <cfRule type="cellIs" dxfId="846" priority="6390" stopIfTrue="1" operator="equal">
      <formula>"△"</formula>
    </cfRule>
  </conditionalFormatting>
  <conditionalFormatting sqref="N61">
    <cfRule type="cellIs" dxfId="845" priority="6388" stopIfTrue="1" operator="equal">
      <formula>"00"</formula>
    </cfRule>
  </conditionalFormatting>
  <conditionalFormatting sqref="O61">
    <cfRule type="cellIs" dxfId="844" priority="6383" stopIfTrue="1" operator="greaterThan">
      <formula>0</formula>
    </cfRule>
  </conditionalFormatting>
  <conditionalFormatting sqref="S61">
    <cfRule type="cellIs" dxfId="843" priority="6382" stopIfTrue="1" operator="greaterThan">
      <formula>0</formula>
    </cfRule>
  </conditionalFormatting>
  <conditionalFormatting sqref="S61">
    <cfRule type="cellIs" dxfId="842" priority="6381" stopIfTrue="1" operator="greaterThan">
      <formula>0</formula>
    </cfRule>
  </conditionalFormatting>
  <conditionalFormatting sqref="T61">
    <cfRule type="cellIs" dxfId="841" priority="6379" stopIfTrue="1" operator="equal">
      <formula>"○"</formula>
    </cfRule>
    <cfRule type="cellIs" dxfId="840" priority="6380" stopIfTrue="1" operator="equal">
      <formula>"△"</formula>
    </cfRule>
  </conditionalFormatting>
  <conditionalFormatting sqref="H75">
    <cfRule type="cellIs" dxfId="839" priority="2873" stopIfTrue="1" operator="equal">
      <formula>"振替"</formula>
    </cfRule>
  </conditionalFormatting>
  <conditionalFormatting sqref="N75">
    <cfRule type="cellIs" dxfId="838" priority="2874" stopIfTrue="1" operator="equal">
      <formula>"00"</formula>
    </cfRule>
  </conditionalFormatting>
  <conditionalFormatting sqref="H75">
    <cfRule type="cellIs" dxfId="837" priority="2875" stopIfTrue="1" operator="equal">
      <formula>"未定"</formula>
    </cfRule>
    <cfRule type="cellIs" dxfId="836" priority="2876" stopIfTrue="1" operator="equal">
      <formula>"通常"</formula>
    </cfRule>
    <cfRule type="cellIs" dxfId="835" priority="2877" stopIfTrue="1" operator="equal">
      <formula>"追加"</formula>
    </cfRule>
  </conditionalFormatting>
  <conditionalFormatting sqref="O75">
    <cfRule type="cellIs" dxfId="834" priority="2878" stopIfTrue="1" operator="greaterThan">
      <formula>0</formula>
    </cfRule>
  </conditionalFormatting>
  <conditionalFormatting sqref="T75">
    <cfRule type="cellIs" dxfId="833" priority="2879" stopIfTrue="1" operator="equal">
      <formula>"○"</formula>
    </cfRule>
    <cfRule type="cellIs" dxfId="832" priority="2880" stopIfTrue="1" operator="equal">
      <formula>"△"</formula>
    </cfRule>
  </conditionalFormatting>
  <conditionalFormatting sqref="S75">
    <cfRule type="cellIs" dxfId="831" priority="2872" stopIfTrue="1" operator="greaterThan">
      <formula>0</formula>
    </cfRule>
  </conditionalFormatting>
  <conditionalFormatting sqref="N75">
    <cfRule type="cellIs" dxfId="830" priority="1276" stopIfTrue="1" operator="equal">
      <formula>"00"</formula>
    </cfRule>
  </conditionalFormatting>
  <conditionalFormatting sqref="H75">
    <cfRule type="cellIs" dxfId="829" priority="1277" stopIfTrue="1" operator="equal">
      <formula>"未定"</formula>
    </cfRule>
    <cfRule type="cellIs" dxfId="828" priority="1278" stopIfTrue="1" operator="equal">
      <formula>"通常"</formula>
    </cfRule>
    <cfRule type="cellIs" dxfId="827" priority="1279" stopIfTrue="1" operator="equal">
      <formula>"追加"</formula>
    </cfRule>
  </conditionalFormatting>
  <conditionalFormatting sqref="O75">
    <cfRule type="cellIs" dxfId="826" priority="1280" stopIfTrue="1" operator="greaterThan">
      <formula>0</formula>
    </cfRule>
  </conditionalFormatting>
  <conditionalFormatting sqref="T75">
    <cfRule type="cellIs" dxfId="825" priority="1281" stopIfTrue="1" operator="equal">
      <formula>"○"</formula>
    </cfRule>
    <cfRule type="cellIs" dxfId="824" priority="1282" stopIfTrue="1" operator="equal">
      <formula>"△"</formula>
    </cfRule>
  </conditionalFormatting>
  <conditionalFormatting sqref="S75">
    <cfRule type="cellIs" dxfId="823" priority="1283" stopIfTrue="1" operator="greaterThan">
      <formula>0</formula>
    </cfRule>
  </conditionalFormatting>
  <conditionalFormatting sqref="H75">
    <cfRule type="cellIs" dxfId="822" priority="1275" stopIfTrue="1" operator="equal">
      <formula>"振替"</formula>
    </cfRule>
  </conditionalFormatting>
  <conditionalFormatting sqref="T75">
    <cfRule type="cellIs" dxfId="821" priority="1273" stopIfTrue="1" operator="equal">
      <formula>"○"</formula>
    </cfRule>
    <cfRule type="cellIs" dxfId="820" priority="1274" stopIfTrue="1" operator="equal">
      <formula>"△"</formula>
    </cfRule>
  </conditionalFormatting>
  <conditionalFormatting sqref="H75">
    <cfRule type="cellIs" dxfId="819" priority="1265" stopIfTrue="1" operator="equal">
      <formula>"振替"</formula>
    </cfRule>
  </conditionalFormatting>
  <conditionalFormatting sqref="N75">
    <cfRule type="cellIs" dxfId="818" priority="1266" stopIfTrue="1" operator="equal">
      <formula>"00"</formula>
    </cfRule>
  </conditionalFormatting>
  <conditionalFormatting sqref="H75">
    <cfRule type="cellIs" dxfId="817" priority="1267" stopIfTrue="1" operator="equal">
      <formula>"未定"</formula>
    </cfRule>
    <cfRule type="cellIs" dxfId="816" priority="1268" stopIfTrue="1" operator="equal">
      <formula>"通常"</formula>
    </cfRule>
    <cfRule type="cellIs" dxfId="815" priority="1269" stopIfTrue="1" operator="equal">
      <formula>"追加"</formula>
    </cfRule>
  </conditionalFormatting>
  <conditionalFormatting sqref="O75">
    <cfRule type="cellIs" dxfId="814" priority="1270" stopIfTrue="1" operator="greaterThan">
      <formula>0</formula>
    </cfRule>
  </conditionalFormatting>
  <conditionalFormatting sqref="T75">
    <cfRule type="cellIs" dxfId="813" priority="1271" stopIfTrue="1" operator="equal">
      <formula>"○"</formula>
    </cfRule>
    <cfRule type="cellIs" dxfId="812" priority="1272" stopIfTrue="1" operator="equal">
      <formula>"△"</formula>
    </cfRule>
  </conditionalFormatting>
  <conditionalFormatting sqref="S75">
    <cfRule type="cellIs" dxfId="811" priority="1264" stopIfTrue="1" operator="greaterThan">
      <formula>0</formula>
    </cfRule>
  </conditionalFormatting>
  <conditionalFormatting sqref="H84">
    <cfRule type="cellIs" dxfId="810" priority="1236" stopIfTrue="1" operator="equal">
      <formula>"振替"</formula>
    </cfRule>
  </conditionalFormatting>
  <conditionalFormatting sqref="H84">
    <cfRule type="cellIs" dxfId="809" priority="1237" stopIfTrue="1" operator="equal">
      <formula>"未定"</formula>
    </cfRule>
    <cfRule type="cellIs" dxfId="808" priority="1238" stopIfTrue="1" operator="equal">
      <formula>"通常"</formula>
    </cfRule>
    <cfRule type="cellIs" dxfId="807" priority="1239" stopIfTrue="1" operator="equal">
      <formula>"追加"</formula>
    </cfRule>
  </conditionalFormatting>
  <conditionalFormatting sqref="O84">
    <cfRule type="cellIs" dxfId="806" priority="1240" stopIfTrue="1" operator="greaterThan">
      <formula>0</formula>
    </cfRule>
  </conditionalFormatting>
  <conditionalFormatting sqref="T84">
    <cfRule type="cellIs" dxfId="805" priority="1241" stopIfTrue="1" operator="equal">
      <formula>"○"</formula>
    </cfRule>
    <cfRule type="cellIs" dxfId="804" priority="1242" stopIfTrue="1" operator="equal">
      <formula>"△"</formula>
    </cfRule>
  </conditionalFormatting>
  <conditionalFormatting sqref="S84">
    <cfRule type="cellIs" dxfId="803" priority="1243" stopIfTrue="1" operator="greaterThan">
      <formula>0</formula>
    </cfRule>
  </conditionalFormatting>
  <conditionalFormatting sqref="O17">
    <cfRule type="cellIs" dxfId="802" priority="1228" stopIfTrue="1" operator="greaterThan">
      <formula>0</formula>
    </cfRule>
  </conditionalFormatting>
  <conditionalFormatting sqref="T17">
    <cfRule type="cellIs" dxfId="801" priority="1229" stopIfTrue="1" operator="equal">
      <formula>"○"</formula>
    </cfRule>
    <cfRule type="cellIs" dxfId="800" priority="1230" stopIfTrue="1" operator="equal">
      <formula>"△"</formula>
    </cfRule>
  </conditionalFormatting>
  <conditionalFormatting sqref="S17">
    <cfRule type="cellIs" dxfId="799" priority="1231" stopIfTrue="1" operator="greaterThan">
      <formula>0</formula>
    </cfRule>
  </conditionalFormatting>
  <conditionalFormatting sqref="N17">
    <cfRule type="cellIs" dxfId="798" priority="1222" stopIfTrue="1" operator="equal">
      <formula>"00"</formula>
    </cfRule>
  </conditionalFormatting>
  <conditionalFormatting sqref="O17">
    <cfRule type="cellIs" dxfId="797" priority="1223" stopIfTrue="1" operator="greaterThan">
      <formula>0</formula>
    </cfRule>
  </conditionalFormatting>
  <conditionalFormatting sqref="T17">
    <cfRule type="cellIs" dxfId="796" priority="1216" stopIfTrue="1" operator="equal">
      <formula>"○"</formula>
    </cfRule>
    <cfRule type="cellIs" dxfId="795" priority="1217" stopIfTrue="1" operator="equal">
      <formula>"△"</formula>
    </cfRule>
  </conditionalFormatting>
  <conditionalFormatting sqref="S17">
    <cfRule type="cellIs" dxfId="794" priority="1215" stopIfTrue="1" operator="greaterThan">
      <formula>0</formula>
    </cfRule>
  </conditionalFormatting>
  <conditionalFormatting sqref="N14:N15">
    <cfRule type="cellIs" dxfId="793" priority="1160" stopIfTrue="1" operator="equal">
      <formula>"00"</formula>
    </cfRule>
  </conditionalFormatting>
  <conditionalFormatting sqref="O14:O15">
    <cfRule type="cellIs" dxfId="792" priority="1161" stopIfTrue="1" operator="greaterThan">
      <formula>0</formula>
    </cfRule>
  </conditionalFormatting>
  <conditionalFormatting sqref="T14:T15">
    <cfRule type="cellIs" dxfId="791" priority="1162" stopIfTrue="1" operator="equal">
      <formula>"○"</formula>
    </cfRule>
    <cfRule type="cellIs" dxfId="790" priority="1163" stopIfTrue="1" operator="equal">
      <formula>"△"</formula>
    </cfRule>
  </conditionalFormatting>
  <conditionalFormatting sqref="H14:H15">
    <cfRule type="cellIs" dxfId="789" priority="1157" stopIfTrue="1" operator="equal">
      <formula>"未定"</formula>
    </cfRule>
    <cfRule type="cellIs" dxfId="788" priority="1158" stopIfTrue="1" operator="equal">
      <formula>"通常"</formula>
    </cfRule>
    <cfRule type="cellIs" dxfId="787" priority="1159" stopIfTrue="1" operator="equal">
      <formula>"追加"</formula>
    </cfRule>
  </conditionalFormatting>
  <conditionalFormatting sqref="H14:H15">
    <cfRule type="cellIs" dxfId="786" priority="1156" stopIfTrue="1" operator="equal">
      <formula>"振替"</formula>
    </cfRule>
  </conditionalFormatting>
  <conditionalFormatting sqref="H14:H15">
    <cfRule type="cellIs" dxfId="785" priority="1153" stopIfTrue="1" operator="equal">
      <formula>"未定"</formula>
    </cfRule>
    <cfRule type="cellIs" dxfId="784" priority="1154" stopIfTrue="1" operator="equal">
      <formula>"通常"</formula>
    </cfRule>
    <cfRule type="cellIs" dxfId="783" priority="1155" stopIfTrue="1" operator="equal">
      <formula>"追加"</formula>
    </cfRule>
  </conditionalFormatting>
  <conditionalFormatting sqref="H14:H15">
    <cfRule type="cellIs" dxfId="782" priority="1152" stopIfTrue="1" operator="equal">
      <formula>"振替"</formula>
    </cfRule>
  </conditionalFormatting>
  <conditionalFormatting sqref="O20:O21">
    <cfRule type="cellIs" dxfId="781" priority="1148" stopIfTrue="1" operator="greaterThan">
      <formula>0</formula>
    </cfRule>
  </conditionalFormatting>
  <conditionalFormatting sqref="T20:T21">
    <cfRule type="cellIs" dxfId="780" priority="1149" stopIfTrue="1" operator="equal">
      <formula>"○"</formula>
    </cfRule>
    <cfRule type="cellIs" dxfId="779" priority="1150" stopIfTrue="1" operator="equal">
      <formula>"△"</formula>
    </cfRule>
  </conditionalFormatting>
  <conditionalFormatting sqref="S20:S21">
    <cfRule type="cellIs" dxfId="778" priority="1151" stopIfTrue="1" operator="greaterThan">
      <formula>0</formula>
    </cfRule>
  </conditionalFormatting>
  <conditionalFormatting sqref="N20:N21">
    <cfRule type="cellIs" dxfId="777" priority="1142" stopIfTrue="1" operator="equal">
      <formula>"00"</formula>
    </cfRule>
  </conditionalFormatting>
  <conditionalFormatting sqref="O20:O21">
    <cfRule type="cellIs" dxfId="776" priority="1143" stopIfTrue="1" operator="greaterThan">
      <formula>0</formula>
    </cfRule>
  </conditionalFormatting>
  <conditionalFormatting sqref="T20:T21">
    <cfRule type="cellIs" dxfId="775" priority="1136" stopIfTrue="1" operator="equal">
      <formula>"○"</formula>
    </cfRule>
    <cfRule type="cellIs" dxfId="774" priority="1137" stopIfTrue="1" operator="equal">
      <formula>"△"</formula>
    </cfRule>
  </conditionalFormatting>
  <conditionalFormatting sqref="S20:S21">
    <cfRule type="cellIs" dxfId="773" priority="1135" stopIfTrue="1" operator="greaterThan">
      <formula>0</formula>
    </cfRule>
  </conditionalFormatting>
  <conditionalFormatting sqref="N20:N21">
    <cfRule type="cellIs" dxfId="772" priority="1130" stopIfTrue="1" operator="equal">
      <formula>"00"</formula>
    </cfRule>
  </conditionalFormatting>
  <conditionalFormatting sqref="O20:O21">
    <cfRule type="cellIs" dxfId="771" priority="1134" stopIfTrue="1" operator="greaterThan">
      <formula>0</formula>
    </cfRule>
  </conditionalFormatting>
  <conditionalFormatting sqref="S20:S21">
    <cfRule type="cellIs" dxfId="770" priority="1128" stopIfTrue="1" operator="greaterThan">
      <formula>0</formula>
    </cfRule>
  </conditionalFormatting>
  <conditionalFormatting sqref="S20:S21">
    <cfRule type="cellIs" dxfId="769" priority="1127" stopIfTrue="1" operator="greaterThan">
      <formula>0</formula>
    </cfRule>
  </conditionalFormatting>
  <conditionalFormatting sqref="T20:T21">
    <cfRule type="cellIs" dxfId="768" priority="1125" stopIfTrue="1" operator="equal">
      <formula>"○"</formula>
    </cfRule>
    <cfRule type="cellIs" dxfId="767" priority="1126" stopIfTrue="1" operator="equal">
      <formula>"△"</formula>
    </cfRule>
  </conditionalFormatting>
  <conditionalFormatting sqref="N22:N24">
    <cfRule type="cellIs" dxfId="766" priority="1117" stopIfTrue="1" operator="equal">
      <formula>"00"</formula>
    </cfRule>
  </conditionalFormatting>
  <conditionalFormatting sqref="O22:O24">
    <cfRule type="cellIs" dxfId="765" priority="1121" stopIfTrue="1" operator="greaterThan">
      <formula>0</formula>
    </cfRule>
  </conditionalFormatting>
  <conditionalFormatting sqref="T22:T24">
    <cfRule type="cellIs" dxfId="764" priority="1122" stopIfTrue="1" operator="equal">
      <formula>"○"</formula>
    </cfRule>
    <cfRule type="cellIs" dxfId="763" priority="1123" stopIfTrue="1" operator="equal">
      <formula>"△"</formula>
    </cfRule>
  </conditionalFormatting>
  <conditionalFormatting sqref="S22:S24">
    <cfRule type="cellIs" dxfId="762" priority="1124" stopIfTrue="1" operator="greaterThan">
      <formula>0</formula>
    </cfRule>
  </conditionalFormatting>
  <conditionalFormatting sqref="N25">
    <cfRule type="cellIs" dxfId="761" priority="1108" stopIfTrue="1" operator="equal">
      <formula>"00"</formula>
    </cfRule>
  </conditionalFormatting>
  <conditionalFormatting sqref="O25">
    <cfRule type="cellIs" dxfId="760" priority="1112" stopIfTrue="1" operator="greaterThan">
      <formula>0</formula>
    </cfRule>
  </conditionalFormatting>
  <conditionalFormatting sqref="T25">
    <cfRule type="cellIs" dxfId="759" priority="1113" stopIfTrue="1" operator="equal">
      <formula>"○"</formula>
    </cfRule>
    <cfRule type="cellIs" dxfId="758" priority="1114" stopIfTrue="1" operator="equal">
      <formula>"△"</formula>
    </cfRule>
  </conditionalFormatting>
  <conditionalFormatting sqref="S25">
    <cfRule type="cellIs" dxfId="757" priority="1115" stopIfTrue="1" operator="greaterThan">
      <formula>0</formula>
    </cfRule>
  </conditionalFormatting>
  <conditionalFormatting sqref="N28:N29">
    <cfRule type="cellIs" dxfId="756" priority="1099" stopIfTrue="1" operator="equal">
      <formula>"00"</formula>
    </cfRule>
  </conditionalFormatting>
  <conditionalFormatting sqref="O28:O29">
    <cfRule type="cellIs" dxfId="755" priority="1103" stopIfTrue="1" operator="greaterThan">
      <formula>0</formula>
    </cfRule>
  </conditionalFormatting>
  <conditionalFormatting sqref="T28:T29">
    <cfRule type="cellIs" dxfId="754" priority="1104" stopIfTrue="1" operator="equal">
      <formula>"○"</formula>
    </cfRule>
    <cfRule type="cellIs" dxfId="753" priority="1105" stopIfTrue="1" operator="equal">
      <formula>"△"</formula>
    </cfRule>
  </conditionalFormatting>
  <conditionalFormatting sqref="S28:S29">
    <cfRule type="cellIs" dxfId="752" priority="1106" stopIfTrue="1" operator="greaterThan">
      <formula>0</formula>
    </cfRule>
  </conditionalFormatting>
  <conditionalFormatting sqref="O28:O29">
    <cfRule type="cellIs" dxfId="751" priority="1094" stopIfTrue="1" operator="greaterThan">
      <formula>0</formula>
    </cfRule>
  </conditionalFormatting>
  <conditionalFormatting sqref="T28:T29">
    <cfRule type="cellIs" dxfId="750" priority="1095" stopIfTrue="1" operator="equal">
      <formula>"○"</formula>
    </cfRule>
    <cfRule type="cellIs" dxfId="749" priority="1096" stopIfTrue="1" operator="equal">
      <formula>"△"</formula>
    </cfRule>
  </conditionalFormatting>
  <conditionalFormatting sqref="S28:S29">
    <cfRule type="cellIs" dxfId="748" priority="1097" stopIfTrue="1" operator="greaterThan">
      <formula>0</formula>
    </cfRule>
  </conditionalFormatting>
  <conditionalFormatting sqref="N31:N33">
    <cfRule type="cellIs" dxfId="747" priority="1086" stopIfTrue="1" operator="equal">
      <formula>"00"</formula>
    </cfRule>
  </conditionalFormatting>
  <conditionalFormatting sqref="O31:O33">
    <cfRule type="cellIs" dxfId="746" priority="1090" stopIfTrue="1" operator="greaterThan">
      <formula>0</formula>
    </cfRule>
  </conditionalFormatting>
  <conditionalFormatting sqref="T31:T33">
    <cfRule type="cellIs" dxfId="745" priority="1091" stopIfTrue="1" operator="equal">
      <formula>"○"</formula>
    </cfRule>
    <cfRule type="cellIs" dxfId="744" priority="1092" stopIfTrue="1" operator="equal">
      <formula>"△"</formula>
    </cfRule>
  </conditionalFormatting>
  <conditionalFormatting sqref="S31:S33">
    <cfRule type="cellIs" dxfId="743" priority="1093" stopIfTrue="1" operator="greaterThan">
      <formula>0</formula>
    </cfRule>
  </conditionalFormatting>
  <conditionalFormatting sqref="N34">
    <cfRule type="cellIs" dxfId="742" priority="1077" stopIfTrue="1" operator="equal">
      <formula>"00"</formula>
    </cfRule>
  </conditionalFormatting>
  <conditionalFormatting sqref="O34">
    <cfRule type="cellIs" dxfId="741" priority="1081" stopIfTrue="1" operator="greaterThan">
      <formula>0</formula>
    </cfRule>
  </conditionalFormatting>
  <conditionalFormatting sqref="T34">
    <cfRule type="cellIs" dxfId="740" priority="1082" stopIfTrue="1" operator="equal">
      <formula>"○"</formula>
    </cfRule>
    <cfRule type="cellIs" dxfId="739" priority="1083" stopIfTrue="1" operator="equal">
      <formula>"△"</formula>
    </cfRule>
  </conditionalFormatting>
  <conditionalFormatting sqref="N36">
    <cfRule type="cellIs" dxfId="738" priority="1068" stopIfTrue="1" operator="equal">
      <formula>"00"</formula>
    </cfRule>
  </conditionalFormatting>
  <conditionalFormatting sqref="O36">
    <cfRule type="cellIs" dxfId="737" priority="1072" stopIfTrue="1" operator="greaterThan">
      <formula>0</formula>
    </cfRule>
  </conditionalFormatting>
  <conditionalFormatting sqref="T36">
    <cfRule type="cellIs" dxfId="736" priority="1073" stopIfTrue="1" operator="equal">
      <formula>"○"</formula>
    </cfRule>
    <cfRule type="cellIs" dxfId="735" priority="1074" stopIfTrue="1" operator="equal">
      <formula>"△"</formula>
    </cfRule>
  </conditionalFormatting>
  <conditionalFormatting sqref="N37:N38">
    <cfRule type="cellIs" dxfId="734" priority="1059" stopIfTrue="1" operator="equal">
      <formula>"00"</formula>
    </cfRule>
  </conditionalFormatting>
  <conditionalFormatting sqref="O37:O38">
    <cfRule type="cellIs" dxfId="733" priority="1063" stopIfTrue="1" operator="greaterThan">
      <formula>0</formula>
    </cfRule>
  </conditionalFormatting>
  <conditionalFormatting sqref="T37:T38">
    <cfRule type="cellIs" dxfId="732" priority="1064" stopIfTrue="1" operator="equal">
      <formula>"○"</formula>
    </cfRule>
    <cfRule type="cellIs" dxfId="731" priority="1065" stopIfTrue="1" operator="equal">
      <formula>"△"</formula>
    </cfRule>
  </conditionalFormatting>
  <conditionalFormatting sqref="S37">
    <cfRule type="cellIs" dxfId="730" priority="1066" stopIfTrue="1" operator="greaterThan">
      <formula>0</formula>
    </cfRule>
  </conditionalFormatting>
  <conditionalFormatting sqref="N40:N41">
    <cfRule type="cellIs" dxfId="729" priority="1046" stopIfTrue="1" operator="equal">
      <formula>"00"</formula>
    </cfRule>
  </conditionalFormatting>
  <conditionalFormatting sqref="O40:O41">
    <cfRule type="cellIs" dxfId="728" priority="1050" stopIfTrue="1" operator="greaterThan">
      <formula>0</formula>
    </cfRule>
  </conditionalFormatting>
  <conditionalFormatting sqref="T40:T41">
    <cfRule type="cellIs" dxfId="727" priority="1051" stopIfTrue="1" operator="equal">
      <formula>"○"</formula>
    </cfRule>
    <cfRule type="cellIs" dxfId="726" priority="1052" stopIfTrue="1" operator="equal">
      <formula>"△"</formula>
    </cfRule>
  </conditionalFormatting>
  <conditionalFormatting sqref="S40">
    <cfRule type="cellIs" dxfId="725" priority="1053" stopIfTrue="1" operator="greaterThan">
      <formula>0</formula>
    </cfRule>
  </conditionalFormatting>
  <conditionalFormatting sqref="N45">
    <cfRule type="cellIs" dxfId="724" priority="1033" stopIfTrue="1" operator="equal">
      <formula>"00"</formula>
    </cfRule>
  </conditionalFormatting>
  <conditionalFormatting sqref="O45">
    <cfRule type="cellIs" dxfId="723" priority="1037" stopIfTrue="1" operator="greaterThan">
      <formula>0</formula>
    </cfRule>
  </conditionalFormatting>
  <conditionalFormatting sqref="T45">
    <cfRule type="cellIs" dxfId="722" priority="1038" stopIfTrue="1" operator="equal">
      <formula>"○"</formula>
    </cfRule>
    <cfRule type="cellIs" dxfId="721" priority="1039" stopIfTrue="1" operator="equal">
      <formula>"△"</formula>
    </cfRule>
  </conditionalFormatting>
  <conditionalFormatting sqref="S45">
    <cfRule type="cellIs" dxfId="720" priority="1040" stopIfTrue="1" operator="greaterThan">
      <formula>0</formula>
    </cfRule>
  </conditionalFormatting>
  <conditionalFormatting sqref="O45">
    <cfRule type="cellIs" dxfId="719" priority="1028" stopIfTrue="1" operator="greaterThan">
      <formula>0</formula>
    </cfRule>
  </conditionalFormatting>
  <conditionalFormatting sqref="T45">
    <cfRule type="cellIs" dxfId="718" priority="1029" stopIfTrue="1" operator="equal">
      <formula>"○"</formula>
    </cfRule>
    <cfRule type="cellIs" dxfId="717" priority="1030" stopIfTrue="1" operator="equal">
      <formula>"△"</formula>
    </cfRule>
  </conditionalFormatting>
  <conditionalFormatting sqref="S45">
    <cfRule type="cellIs" dxfId="716" priority="1031" stopIfTrue="1" operator="greaterThan">
      <formula>0</formula>
    </cfRule>
  </conditionalFormatting>
  <conditionalFormatting sqref="N47">
    <cfRule type="cellIs" dxfId="715" priority="1016" stopIfTrue="1" operator="equal">
      <formula>"00"</formula>
    </cfRule>
  </conditionalFormatting>
  <conditionalFormatting sqref="O47">
    <cfRule type="cellIs" dxfId="714" priority="1020" stopIfTrue="1" operator="greaterThan">
      <formula>0</formula>
    </cfRule>
  </conditionalFormatting>
  <conditionalFormatting sqref="T47">
    <cfRule type="cellIs" dxfId="713" priority="1021" stopIfTrue="1" operator="equal">
      <formula>"○"</formula>
    </cfRule>
    <cfRule type="cellIs" dxfId="712" priority="1022" stopIfTrue="1" operator="equal">
      <formula>"△"</formula>
    </cfRule>
  </conditionalFormatting>
  <conditionalFormatting sqref="S47">
    <cfRule type="cellIs" dxfId="711" priority="1023" stopIfTrue="1" operator="greaterThan">
      <formula>0</formula>
    </cfRule>
  </conditionalFormatting>
  <conditionalFormatting sqref="N53">
    <cfRule type="cellIs" dxfId="710" priority="1007" stopIfTrue="1" operator="equal">
      <formula>"00"</formula>
    </cfRule>
  </conditionalFormatting>
  <conditionalFormatting sqref="O53">
    <cfRule type="cellIs" dxfId="709" priority="1011" stopIfTrue="1" operator="greaterThan">
      <formula>0</formula>
    </cfRule>
  </conditionalFormatting>
  <conditionalFormatting sqref="T53">
    <cfRule type="cellIs" dxfId="708" priority="1012" stopIfTrue="1" operator="equal">
      <formula>"○"</formula>
    </cfRule>
    <cfRule type="cellIs" dxfId="707" priority="1013" stopIfTrue="1" operator="equal">
      <formula>"△"</formula>
    </cfRule>
  </conditionalFormatting>
  <conditionalFormatting sqref="S68:S69">
    <cfRule type="cellIs" dxfId="706" priority="975" stopIfTrue="1" operator="greaterThan">
      <formula>0</formula>
    </cfRule>
  </conditionalFormatting>
  <conditionalFormatting sqref="O56:O57">
    <cfRule type="cellIs" dxfId="705" priority="1002" stopIfTrue="1" operator="greaterThan">
      <formula>0</formula>
    </cfRule>
  </conditionalFormatting>
  <conditionalFormatting sqref="S56:S57">
    <cfRule type="cellIs" dxfId="704" priority="1005" stopIfTrue="1" operator="greaterThan">
      <formula>0</formula>
    </cfRule>
  </conditionalFormatting>
  <conditionalFormatting sqref="O56:O57">
    <cfRule type="cellIs" dxfId="703" priority="994" stopIfTrue="1" operator="greaterThan">
      <formula>0</formula>
    </cfRule>
  </conditionalFormatting>
  <conditionalFormatting sqref="S56:S57">
    <cfRule type="cellIs" dxfId="702" priority="997" stopIfTrue="1" operator="greaterThan">
      <formula>0</formula>
    </cfRule>
  </conditionalFormatting>
  <conditionalFormatting sqref="N56:N57">
    <cfRule type="cellIs" dxfId="701" priority="989" stopIfTrue="1" operator="equal">
      <formula>"00"</formula>
    </cfRule>
  </conditionalFormatting>
  <conditionalFormatting sqref="N58:N59">
    <cfRule type="cellIs" dxfId="700" priority="981" stopIfTrue="1" operator="equal">
      <formula>"00"</formula>
    </cfRule>
  </conditionalFormatting>
  <conditionalFormatting sqref="O58:O59">
    <cfRule type="cellIs" dxfId="699" priority="985" stopIfTrue="1" operator="greaterThan">
      <formula>0</formula>
    </cfRule>
  </conditionalFormatting>
  <conditionalFormatting sqref="T58:T59">
    <cfRule type="cellIs" dxfId="698" priority="986" stopIfTrue="1" operator="equal">
      <formula>"○"</formula>
    </cfRule>
    <cfRule type="cellIs" dxfId="697" priority="987" stopIfTrue="1" operator="equal">
      <formula>"△"</formula>
    </cfRule>
  </conditionalFormatting>
  <conditionalFormatting sqref="S58:S59">
    <cfRule type="cellIs" dxfId="696" priority="988" stopIfTrue="1" operator="greaterThan">
      <formula>0</formula>
    </cfRule>
  </conditionalFormatting>
  <conditionalFormatting sqref="N68:N69">
    <cfRule type="cellIs" dxfId="695" priority="968" stopIfTrue="1" operator="equal">
      <formula>"00"</formula>
    </cfRule>
  </conditionalFormatting>
  <conditionalFormatting sqref="H68:H69">
    <cfRule type="cellIs" dxfId="694" priority="969" stopIfTrue="1" operator="equal">
      <formula>"未定"</formula>
    </cfRule>
    <cfRule type="cellIs" dxfId="693" priority="970" stopIfTrue="1" operator="equal">
      <formula>"通常"</formula>
    </cfRule>
    <cfRule type="cellIs" dxfId="692" priority="971" stopIfTrue="1" operator="equal">
      <formula>"追加"</formula>
    </cfRule>
  </conditionalFormatting>
  <conditionalFormatting sqref="O68:O69">
    <cfRule type="cellIs" dxfId="691" priority="972" stopIfTrue="1" operator="greaterThan">
      <formula>0</formula>
    </cfRule>
  </conditionalFormatting>
  <conditionalFormatting sqref="T68:T69">
    <cfRule type="cellIs" dxfId="690" priority="973" stopIfTrue="1" operator="equal">
      <formula>"○"</formula>
    </cfRule>
    <cfRule type="cellIs" dxfId="689" priority="974" stopIfTrue="1" operator="equal">
      <formula>"△"</formula>
    </cfRule>
  </conditionalFormatting>
  <conditionalFormatting sqref="S68:S69">
    <cfRule type="cellIs" dxfId="688" priority="957" stopIfTrue="1" operator="greaterThan">
      <formula>0</formula>
    </cfRule>
  </conditionalFormatting>
  <conditionalFormatting sqref="H68:H69">
    <cfRule type="cellIs" dxfId="687" priority="967" stopIfTrue="1" operator="equal">
      <formula>"振替"</formula>
    </cfRule>
  </conditionalFormatting>
  <conditionalFormatting sqref="O68:O69">
    <cfRule type="cellIs" dxfId="686" priority="961" stopIfTrue="1" operator="greaterThan">
      <formula>0</formula>
    </cfRule>
  </conditionalFormatting>
  <conditionalFormatting sqref="N68:N69">
    <cfRule type="cellIs" dxfId="685" priority="966" stopIfTrue="1" operator="equal">
      <formula>"00"</formula>
    </cfRule>
  </conditionalFormatting>
  <conditionalFormatting sqref="H68:H69">
    <cfRule type="cellIs" dxfId="684" priority="963" stopIfTrue="1" operator="equal">
      <formula>"未定"</formula>
    </cfRule>
    <cfRule type="cellIs" dxfId="683" priority="964" stopIfTrue="1" operator="equal">
      <formula>"通常"</formula>
    </cfRule>
    <cfRule type="cellIs" dxfId="682" priority="965" stopIfTrue="1" operator="equal">
      <formula>"追加"</formula>
    </cfRule>
  </conditionalFormatting>
  <conditionalFormatting sqref="H68:H69">
    <cfRule type="cellIs" dxfId="681" priority="962" stopIfTrue="1" operator="equal">
      <formula>"振替"</formula>
    </cfRule>
  </conditionalFormatting>
  <conditionalFormatting sqref="S68:S69">
    <cfRule type="cellIs" dxfId="680" priority="960" stopIfTrue="1" operator="greaterThan">
      <formula>0</formula>
    </cfRule>
  </conditionalFormatting>
  <conditionalFormatting sqref="S68:S69">
    <cfRule type="cellIs" dxfId="679" priority="959" stopIfTrue="1" operator="greaterThan">
      <formula>0</formula>
    </cfRule>
  </conditionalFormatting>
  <conditionalFormatting sqref="S68:S69">
    <cfRule type="cellIs" dxfId="678" priority="958" stopIfTrue="1" operator="greaterThan">
      <formula>0</formula>
    </cfRule>
  </conditionalFormatting>
  <conditionalFormatting sqref="N73:N74">
    <cfRule type="cellIs" dxfId="677" priority="949" stopIfTrue="1" operator="equal">
      <formula>"00"</formula>
    </cfRule>
  </conditionalFormatting>
  <conditionalFormatting sqref="H73:H74">
    <cfRule type="cellIs" dxfId="676" priority="950" stopIfTrue="1" operator="equal">
      <formula>"未定"</formula>
    </cfRule>
    <cfRule type="cellIs" dxfId="675" priority="951" stopIfTrue="1" operator="equal">
      <formula>"通常"</formula>
    </cfRule>
    <cfRule type="cellIs" dxfId="674" priority="952" stopIfTrue="1" operator="equal">
      <formula>"追加"</formula>
    </cfRule>
  </conditionalFormatting>
  <conditionalFormatting sqref="O73:O74">
    <cfRule type="cellIs" dxfId="673" priority="953" stopIfTrue="1" operator="greaterThan">
      <formula>0</formula>
    </cfRule>
  </conditionalFormatting>
  <conditionalFormatting sqref="T73:T74">
    <cfRule type="cellIs" dxfId="672" priority="954" stopIfTrue="1" operator="equal">
      <formula>"○"</formula>
    </cfRule>
    <cfRule type="cellIs" dxfId="671" priority="955" stopIfTrue="1" operator="equal">
      <formula>"△"</formula>
    </cfRule>
  </conditionalFormatting>
  <conditionalFormatting sqref="S73:S74">
    <cfRule type="cellIs" dxfId="670" priority="956" stopIfTrue="1" operator="greaterThan">
      <formula>0</formula>
    </cfRule>
  </conditionalFormatting>
  <conditionalFormatting sqref="H73:H74">
    <cfRule type="cellIs" dxfId="669" priority="948" stopIfTrue="1" operator="equal">
      <formula>"振替"</formula>
    </cfRule>
  </conditionalFormatting>
  <conditionalFormatting sqref="N79">
    <cfRule type="cellIs" dxfId="668" priority="940" stopIfTrue="1" operator="equal">
      <formula>"00"</formula>
    </cfRule>
  </conditionalFormatting>
  <conditionalFormatting sqref="H79">
    <cfRule type="cellIs" dxfId="667" priority="941" stopIfTrue="1" operator="equal">
      <formula>"未定"</formula>
    </cfRule>
    <cfRule type="cellIs" dxfId="666" priority="942" stopIfTrue="1" operator="equal">
      <formula>"通常"</formula>
    </cfRule>
    <cfRule type="cellIs" dxfId="665" priority="943" stopIfTrue="1" operator="equal">
      <formula>"追加"</formula>
    </cfRule>
  </conditionalFormatting>
  <conditionalFormatting sqref="O79">
    <cfRule type="cellIs" dxfId="664" priority="944" stopIfTrue="1" operator="greaterThan">
      <formula>0</formula>
    </cfRule>
  </conditionalFormatting>
  <conditionalFormatting sqref="T79">
    <cfRule type="cellIs" dxfId="663" priority="945" stopIfTrue="1" operator="equal">
      <formula>"○"</formula>
    </cfRule>
    <cfRule type="cellIs" dxfId="662" priority="946" stopIfTrue="1" operator="equal">
      <formula>"△"</formula>
    </cfRule>
  </conditionalFormatting>
  <conditionalFormatting sqref="S79">
    <cfRule type="cellIs" dxfId="661" priority="947" stopIfTrue="1" operator="greaterThan">
      <formula>0</formula>
    </cfRule>
  </conditionalFormatting>
  <conditionalFormatting sqref="H79">
    <cfRule type="cellIs" dxfId="660" priority="939" stopIfTrue="1" operator="equal">
      <formula>"振替"</formula>
    </cfRule>
  </conditionalFormatting>
  <conditionalFormatting sqref="H65:H67">
    <cfRule type="cellIs" dxfId="659" priority="936" stopIfTrue="1" operator="equal">
      <formula>"未定"</formula>
    </cfRule>
    <cfRule type="cellIs" dxfId="658" priority="937" stopIfTrue="1" operator="equal">
      <formula>"通常"</formula>
    </cfRule>
    <cfRule type="cellIs" dxfId="657" priority="938" stopIfTrue="1" operator="equal">
      <formula>"追加"</formula>
    </cfRule>
  </conditionalFormatting>
  <conditionalFormatting sqref="H65:H67">
    <cfRule type="cellIs" dxfId="656" priority="935" stopIfTrue="1" operator="equal">
      <formula>"振替"</formula>
    </cfRule>
  </conditionalFormatting>
  <conditionalFormatting sqref="S14:S16">
    <cfRule type="cellIs" dxfId="655" priority="934" stopIfTrue="1" operator="greaterThan">
      <formula>0</formula>
    </cfRule>
  </conditionalFormatting>
  <conditionalFormatting sqref="S34:S36">
    <cfRule type="cellIs" dxfId="654" priority="933" stopIfTrue="1" operator="greaterThan">
      <formula>0</formula>
    </cfRule>
  </conditionalFormatting>
  <conditionalFormatting sqref="S38">
    <cfRule type="cellIs" dxfId="653" priority="932" stopIfTrue="1" operator="greaterThan">
      <formula>0</formula>
    </cfRule>
  </conditionalFormatting>
  <conditionalFormatting sqref="S41">
    <cfRule type="cellIs" dxfId="652" priority="931" stopIfTrue="1" operator="greaterThan">
      <formula>0</formula>
    </cfRule>
  </conditionalFormatting>
  <conditionalFormatting sqref="S65:S67">
    <cfRule type="cellIs" dxfId="651" priority="929" stopIfTrue="1" operator="greaterThan">
      <formula>0</formula>
    </cfRule>
  </conditionalFormatting>
  <conditionalFormatting sqref="N27">
    <cfRule type="cellIs" dxfId="650" priority="921" stopIfTrue="1" operator="equal">
      <formula>"00"</formula>
    </cfRule>
  </conditionalFormatting>
  <conditionalFormatting sqref="O27">
    <cfRule type="cellIs" dxfId="649" priority="925" stopIfTrue="1" operator="greaterThan">
      <formula>0</formula>
    </cfRule>
  </conditionalFormatting>
  <conditionalFormatting sqref="T27">
    <cfRule type="cellIs" dxfId="648" priority="926" stopIfTrue="1" operator="equal">
      <formula>"○"</formula>
    </cfRule>
    <cfRule type="cellIs" dxfId="647" priority="927" stopIfTrue="1" operator="equal">
      <formula>"△"</formula>
    </cfRule>
  </conditionalFormatting>
  <conditionalFormatting sqref="S27">
    <cfRule type="cellIs" dxfId="646" priority="928" stopIfTrue="1" operator="greaterThan">
      <formula>0</formula>
    </cfRule>
  </conditionalFormatting>
  <conditionalFormatting sqref="N62">
    <cfRule type="cellIs" dxfId="645" priority="912" stopIfTrue="1" operator="equal">
      <formula>"00"</formula>
    </cfRule>
  </conditionalFormatting>
  <conditionalFormatting sqref="O62">
    <cfRule type="cellIs" dxfId="644" priority="916" stopIfTrue="1" operator="greaterThan">
      <formula>0</formula>
    </cfRule>
  </conditionalFormatting>
  <conditionalFormatting sqref="T62">
    <cfRule type="cellIs" dxfId="643" priority="917" stopIfTrue="1" operator="equal">
      <formula>"○"</formula>
    </cfRule>
    <cfRule type="cellIs" dxfId="642" priority="918" stopIfTrue="1" operator="equal">
      <formula>"△"</formula>
    </cfRule>
  </conditionalFormatting>
  <conditionalFormatting sqref="S62">
    <cfRule type="cellIs" dxfId="641" priority="919" stopIfTrue="1" operator="greaterThan">
      <formula>0</formula>
    </cfRule>
  </conditionalFormatting>
  <conditionalFormatting sqref="N62">
    <cfRule type="cellIs" dxfId="640" priority="910" stopIfTrue="1" operator="equal">
      <formula>"00"</formula>
    </cfRule>
  </conditionalFormatting>
  <conditionalFormatting sqref="O62">
    <cfRule type="cellIs" dxfId="639" priority="905" stopIfTrue="1" operator="greaterThan">
      <formula>0</formula>
    </cfRule>
  </conditionalFormatting>
  <conditionalFormatting sqref="S62">
    <cfRule type="cellIs" dxfId="638" priority="904" stopIfTrue="1" operator="greaterThan">
      <formula>0</formula>
    </cfRule>
  </conditionalFormatting>
  <conditionalFormatting sqref="S62">
    <cfRule type="cellIs" dxfId="637" priority="903" stopIfTrue="1" operator="greaterThan">
      <formula>0</formula>
    </cfRule>
  </conditionalFormatting>
  <conditionalFormatting sqref="T62">
    <cfRule type="cellIs" dxfId="636" priority="901" stopIfTrue="1" operator="equal">
      <formula>"○"</formula>
    </cfRule>
    <cfRule type="cellIs" dxfId="635" priority="902" stopIfTrue="1" operator="equal">
      <formula>"△"</formula>
    </cfRule>
  </conditionalFormatting>
  <conditionalFormatting sqref="N30">
    <cfRule type="cellIs" dxfId="634" priority="893" stopIfTrue="1" operator="equal">
      <formula>"00"</formula>
    </cfRule>
  </conditionalFormatting>
  <conditionalFormatting sqref="O30">
    <cfRule type="cellIs" dxfId="633" priority="897" stopIfTrue="1" operator="greaterThan">
      <formula>0</formula>
    </cfRule>
  </conditionalFormatting>
  <conditionalFormatting sqref="T30">
    <cfRule type="cellIs" dxfId="632" priority="898" stopIfTrue="1" operator="equal">
      <formula>"○"</formula>
    </cfRule>
    <cfRule type="cellIs" dxfId="631" priority="899" stopIfTrue="1" operator="equal">
      <formula>"△"</formula>
    </cfRule>
  </conditionalFormatting>
  <conditionalFormatting sqref="S30">
    <cfRule type="cellIs" dxfId="630" priority="900" stopIfTrue="1" operator="greaterThan">
      <formula>0</formula>
    </cfRule>
  </conditionalFormatting>
  <conditionalFormatting sqref="N39">
    <cfRule type="cellIs" dxfId="629" priority="870" stopIfTrue="1" operator="equal">
      <formula>"00"</formula>
    </cfRule>
  </conditionalFormatting>
  <conditionalFormatting sqref="O39">
    <cfRule type="cellIs" dxfId="628" priority="871" stopIfTrue="1" operator="greaterThan">
      <formula>0</formula>
    </cfRule>
  </conditionalFormatting>
  <conditionalFormatting sqref="T39">
    <cfRule type="cellIs" dxfId="627" priority="872" stopIfTrue="1" operator="equal">
      <formula>"○"</formula>
    </cfRule>
    <cfRule type="cellIs" dxfId="626" priority="873" stopIfTrue="1" operator="equal">
      <formula>"△"</formula>
    </cfRule>
  </conditionalFormatting>
  <conditionalFormatting sqref="S39">
    <cfRule type="cellIs" dxfId="625" priority="865" stopIfTrue="1" operator="greaterThan">
      <formula>0</formula>
    </cfRule>
  </conditionalFormatting>
  <conditionalFormatting sqref="H109">
    <cfRule type="cellIs" dxfId="624" priority="806" stopIfTrue="1" operator="equal">
      <formula>"未定"</formula>
    </cfRule>
    <cfRule type="cellIs" dxfId="623" priority="807" stopIfTrue="1" operator="equal">
      <formula>"通常"</formula>
    </cfRule>
    <cfRule type="cellIs" dxfId="622" priority="808" stopIfTrue="1" operator="equal">
      <formula>"追加"</formula>
    </cfRule>
  </conditionalFormatting>
  <conditionalFormatting sqref="H109">
    <cfRule type="cellIs" dxfId="621" priority="805" stopIfTrue="1" operator="equal">
      <formula>"振替"</formula>
    </cfRule>
  </conditionalFormatting>
  <conditionalFormatting sqref="H113">
    <cfRule type="cellIs" dxfId="620" priority="810" stopIfTrue="1" operator="equal">
      <formula>"未定"</formula>
    </cfRule>
    <cfRule type="cellIs" dxfId="619" priority="811" stopIfTrue="1" operator="equal">
      <formula>"通常"</formula>
    </cfRule>
    <cfRule type="cellIs" dxfId="618" priority="812" stopIfTrue="1" operator="equal">
      <formula>"追加"</formula>
    </cfRule>
  </conditionalFormatting>
  <conditionalFormatting sqref="H113">
    <cfRule type="cellIs" dxfId="617" priority="809" stopIfTrue="1" operator="equal">
      <formula>"振替"</formula>
    </cfRule>
  </conditionalFormatting>
  <conditionalFormatting sqref="H99">
    <cfRule type="cellIs" dxfId="616" priority="830" stopIfTrue="1" operator="equal">
      <formula>"未定"</formula>
    </cfRule>
    <cfRule type="cellIs" dxfId="615" priority="831" stopIfTrue="1" operator="equal">
      <formula>"通常"</formula>
    </cfRule>
    <cfRule type="cellIs" dxfId="614" priority="832" stopIfTrue="1" operator="equal">
      <formula>"追加"</formula>
    </cfRule>
  </conditionalFormatting>
  <conditionalFormatting sqref="H99">
    <cfRule type="cellIs" dxfId="613" priority="829" stopIfTrue="1" operator="equal">
      <formula>"振替"</formula>
    </cfRule>
  </conditionalFormatting>
  <conditionalFormatting sqref="H95">
    <cfRule type="cellIs" dxfId="612" priority="826" stopIfTrue="1" operator="equal">
      <formula>"未定"</formula>
    </cfRule>
    <cfRule type="cellIs" dxfId="611" priority="827" stopIfTrue="1" operator="equal">
      <formula>"通常"</formula>
    </cfRule>
    <cfRule type="cellIs" dxfId="610" priority="828" stopIfTrue="1" operator="equal">
      <formula>"追加"</formula>
    </cfRule>
  </conditionalFormatting>
  <conditionalFormatting sqref="H95">
    <cfRule type="cellIs" dxfId="609" priority="825" stopIfTrue="1" operator="equal">
      <formula>"振替"</formula>
    </cfRule>
  </conditionalFormatting>
  <conditionalFormatting sqref="H122">
    <cfRule type="cellIs" dxfId="608" priority="802" stopIfTrue="1" operator="equal">
      <formula>"未定"</formula>
    </cfRule>
    <cfRule type="cellIs" dxfId="607" priority="803" stopIfTrue="1" operator="equal">
      <formula>"通常"</formula>
    </cfRule>
    <cfRule type="cellIs" dxfId="606" priority="804" stopIfTrue="1" operator="equal">
      <formula>"追加"</formula>
    </cfRule>
  </conditionalFormatting>
  <conditionalFormatting sqref="H122">
    <cfRule type="cellIs" dxfId="605" priority="801" stopIfTrue="1" operator="equal">
      <formula>"振替"</formula>
    </cfRule>
  </conditionalFormatting>
  <conditionalFormatting sqref="H123">
    <cfRule type="cellIs" dxfId="604" priority="798" stopIfTrue="1" operator="equal">
      <formula>"未定"</formula>
    </cfRule>
    <cfRule type="cellIs" dxfId="603" priority="799" stopIfTrue="1" operator="equal">
      <formula>"通常"</formula>
    </cfRule>
    <cfRule type="cellIs" dxfId="602" priority="800" stopIfTrue="1" operator="equal">
      <formula>"追加"</formula>
    </cfRule>
  </conditionalFormatting>
  <conditionalFormatting sqref="H123">
    <cfRule type="cellIs" dxfId="601" priority="797" stopIfTrue="1" operator="equal">
      <formula>"振替"</formula>
    </cfRule>
  </conditionalFormatting>
  <conditionalFormatting sqref="H124">
    <cfRule type="cellIs" dxfId="600" priority="790" stopIfTrue="1" operator="equal">
      <formula>"未定"</formula>
    </cfRule>
    <cfRule type="cellIs" dxfId="599" priority="791" stopIfTrue="1" operator="equal">
      <formula>"通常"</formula>
    </cfRule>
    <cfRule type="cellIs" dxfId="598" priority="792" stopIfTrue="1" operator="equal">
      <formula>"追加"</formula>
    </cfRule>
  </conditionalFormatting>
  <conditionalFormatting sqref="H124">
    <cfRule type="cellIs" dxfId="597" priority="789" stopIfTrue="1" operator="equal">
      <formula>"振替"</formula>
    </cfRule>
  </conditionalFormatting>
  <conditionalFormatting sqref="H132">
    <cfRule type="cellIs" dxfId="596" priority="778" stopIfTrue="1" operator="equal">
      <formula>"未定"</formula>
    </cfRule>
    <cfRule type="cellIs" dxfId="595" priority="779" stopIfTrue="1" operator="equal">
      <formula>"通常"</formula>
    </cfRule>
    <cfRule type="cellIs" dxfId="594" priority="780" stopIfTrue="1" operator="equal">
      <formula>"追加"</formula>
    </cfRule>
  </conditionalFormatting>
  <conditionalFormatting sqref="H132">
    <cfRule type="cellIs" dxfId="593" priority="777" stopIfTrue="1" operator="equal">
      <formula>"振替"</formula>
    </cfRule>
  </conditionalFormatting>
  <conditionalFormatting sqref="H128">
    <cfRule type="cellIs" dxfId="592" priority="786" stopIfTrue="1" operator="equal">
      <formula>"未定"</formula>
    </cfRule>
    <cfRule type="cellIs" dxfId="591" priority="787" stopIfTrue="1" operator="equal">
      <formula>"通常"</formula>
    </cfRule>
    <cfRule type="cellIs" dxfId="590" priority="788" stopIfTrue="1" operator="equal">
      <formula>"追加"</formula>
    </cfRule>
  </conditionalFormatting>
  <conditionalFormatting sqref="H128">
    <cfRule type="cellIs" dxfId="589" priority="785" stopIfTrue="1" operator="equal">
      <formula>"振替"</formula>
    </cfRule>
  </conditionalFormatting>
  <conditionalFormatting sqref="H129">
    <cfRule type="cellIs" dxfId="588" priority="782" stopIfTrue="1" operator="equal">
      <formula>"未定"</formula>
    </cfRule>
    <cfRule type="cellIs" dxfId="587" priority="783" stopIfTrue="1" operator="equal">
      <formula>"通常"</formula>
    </cfRule>
    <cfRule type="cellIs" dxfId="586" priority="784" stopIfTrue="1" operator="equal">
      <formula>"追加"</formula>
    </cfRule>
  </conditionalFormatting>
  <conditionalFormatting sqref="H129">
    <cfRule type="cellIs" dxfId="585" priority="781" stopIfTrue="1" operator="equal">
      <formula>"振替"</formula>
    </cfRule>
  </conditionalFormatting>
  <conditionalFormatting sqref="H130:H131">
    <cfRule type="cellIs" dxfId="584" priority="773" stopIfTrue="1" operator="equal">
      <formula>"振替"</formula>
    </cfRule>
  </conditionalFormatting>
  <conditionalFormatting sqref="H130:H131">
    <cfRule type="cellIs" dxfId="583" priority="774" stopIfTrue="1" operator="equal">
      <formula>"未定"</formula>
    </cfRule>
    <cfRule type="cellIs" dxfId="582" priority="775" stopIfTrue="1" operator="equal">
      <formula>"通常"</formula>
    </cfRule>
    <cfRule type="cellIs" dxfId="581" priority="776" stopIfTrue="1" operator="equal">
      <formula>"追加"</formula>
    </cfRule>
  </conditionalFormatting>
  <conditionalFormatting sqref="H134">
    <cfRule type="cellIs" dxfId="580" priority="769" stopIfTrue="1" operator="equal">
      <formula>"振替"</formula>
    </cfRule>
  </conditionalFormatting>
  <conditionalFormatting sqref="H134">
    <cfRule type="cellIs" dxfId="579" priority="770" stopIfTrue="1" operator="equal">
      <formula>"未定"</formula>
    </cfRule>
    <cfRule type="cellIs" dxfId="578" priority="771" stopIfTrue="1" operator="equal">
      <formula>"通常"</formula>
    </cfRule>
    <cfRule type="cellIs" dxfId="577" priority="772" stopIfTrue="1" operator="equal">
      <formula>"追加"</formula>
    </cfRule>
  </conditionalFormatting>
  <conditionalFormatting sqref="H135:H137">
    <cfRule type="cellIs" dxfId="576" priority="757" stopIfTrue="1" operator="equal">
      <formula>"振替"</formula>
    </cfRule>
  </conditionalFormatting>
  <conditionalFormatting sqref="H135:H137">
    <cfRule type="cellIs" dxfId="575" priority="758" stopIfTrue="1" operator="equal">
      <formula>"未定"</formula>
    </cfRule>
    <cfRule type="cellIs" dxfId="574" priority="759" stopIfTrue="1" operator="equal">
      <formula>"通常"</formula>
    </cfRule>
    <cfRule type="cellIs" dxfId="573" priority="760" stopIfTrue="1" operator="equal">
      <formula>"追加"</formula>
    </cfRule>
  </conditionalFormatting>
  <conditionalFormatting sqref="H138:H139">
    <cfRule type="cellIs" dxfId="572" priority="749" stopIfTrue="1" operator="equal">
      <formula>"振替"</formula>
    </cfRule>
  </conditionalFormatting>
  <conditionalFormatting sqref="H138:H139">
    <cfRule type="cellIs" dxfId="571" priority="750" stopIfTrue="1" operator="equal">
      <formula>"未定"</formula>
    </cfRule>
    <cfRule type="cellIs" dxfId="570" priority="751" stopIfTrue="1" operator="equal">
      <formula>"通常"</formula>
    </cfRule>
    <cfRule type="cellIs" dxfId="569" priority="752" stopIfTrue="1" operator="equal">
      <formula>"追加"</formula>
    </cfRule>
  </conditionalFormatting>
  <conditionalFormatting sqref="H140">
    <cfRule type="cellIs" dxfId="568" priority="745" stopIfTrue="1" operator="equal">
      <formula>"振替"</formula>
    </cfRule>
  </conditionalFormatting>
  <conditionalFormatting sqref="H141">
    <cfRule type="cellIs" dxfId="567" priority="742" stopIfTrue="1" operator="equal">
      <formula>"未定"</formula>
    </cfRule>
    <cfRule type="cellIs" dxfId="566" priority="743" stopIfTrue="1" operator="equal">
      <formula>"通常"</formula>
    </cfRule>
    <cfRule type="cellIs" dxfId="565" priority="744" stopIfTrue="1" operator="equal">
      <formula>"追加"</formula>
    </cfRule>
  </conditionalFormatting>
  <conditionalFormatting sqref="H141">
    <cfRule type="cellIs" dxfId="564" priority="741" stopIfTrue="1" operator="equal">
      <formula>"振替"</formula>
    </cfRule>
  </conditionalFormatting>
  <conditionalFormatting sqref="H140">
    <cfRule type="cellIs" dxfId="563" priority="746" stopIfTrue="1" operator="equal">
      <formula>"未定"</formula>
    </cfRule>
    <cfRule type="cellIs" dxfId="562" priority="747" stopIfTrue="1" operator="equal">
      <formula>"通常"</formula>
    </cfRule>
    <cfRule type="cellIs" dxfId="561" priority="748" stopIfTrue="1" operator="equal">
      <formula>"追加"</formula>
    </cfRule>
  </conditionalFormatting>
  <conditionalFormatting sqref="H142">
    <cfRule type="cellIs" dxfId="560" priority="725" stopIfTrue="1" operator="equal">
      <formula>"振替"</formula>
    </cfRule>
  </conditionalFormatting>
  <conditionalFormatting sqref="H142">
    <cfRule type="cellIs" dxfId="559" priority="726" stopIfTrue="1" operator="equal">
      <formula>"未定"</formula>
    </cfRule>
    <cfRule type="cellIs" dxfId="558" priority="727" stopIfTrue="1" operator="equal">
      <formula>"通常"</formula>
    </cfRule>
    <cfRule type="cellIs" dxfId="557" priority="728" stopIfTrue="1" operator="equal">
      <formula>"追加"</formula>
    </cfRule>
  </conditionalFormatting>
  <conditionalFormatting sqref="H143">
    <cfRule type="cellIs" dxfId="556" priority="721" stopIfTrue="1" operator="equal">
      <formula>"振替"</formula>
    </cfRule>
  </conditionalFormatting>
  <conditionalFormatting sqref="H143">
    <cfRule type="cellIs" dxfId="555" priority="722" stopIfTrue="1" operator="equal">
      <formula>"未定"</formula>
    </cfRule>
    <cfRule type="cellIs" dxfId="554" priority="723" stopIfTrue="1" operator="equal">
      <formula>"通常"</formula>
    </cfRule>
    <cfRule type="cellIs" dxfId="553" priority="724" stopIfTrue="1" operator="equal">
      <formula>"追加"</formula>
    </cfRule>
  </conditionalFormatting>
  <conditionalFormatting sqref="H150">
    <cfRule type="cellIs" dxfId="552" priority="718" stopIfTrue="1" operator="equal">
      <formula>"未定"</formula>
    </cfRule>
    <cfRule type="cellIs" dxfId="551" priority="719" stopIfTrue="1" operator="equal">
      <formula>"通常"</formula>
    </cfRule>
    <cfRule type="cellIs" dxfId="550" priority="720" stopIfTrue="1" operator="equal">
      <formula>"追加"</formula>
    </cfRule>
  </conditionalFormatting>
  <conditionalFormatting sqref="H150">
    <cfRule type="cellIs" dxfId="549" priority="717" stopIfTrue="1" operator="equal">
      <formula>"振替"</formula>
    </cfRule>
  </conditionalFormatting>
  <conditionalFormatting sqref="H153">
    <cfRule type="cellIs" dxfId="548" priority="714" stopIfTrue="1" operator="equal">
      <formula>"未定"</formula>
    </cfRule>
    <cfRule type="cellIs" dxfId="547" priority="715" stopIfTrue="1" operator="equal">
      <formula>"通常"</formula>
    </cfRule>
    <cfRule type="cellIs" dxfId="546" priority="716" stopIfTrue="1" operator="equal">
      <formula>"追加"</formula>
    </cfRule>
  </conditionalFormatting>
  <conditionalFormatting sqref="H153">
    <cfRule type="cellIs" dxfId="545" priority="713" stopIfTrue="1" operator="equal">
      <formula>"振替"</formula>
    </cfRule>
  </conditionalFormatting>
  <conditionalFormatting sqref="H169:H177 H165:H167 H184:H186 H199:H201 H208 H219:H224 H226 H228">
    <cfRule type="cellIs" dxfId="544" priority="578" stopIfTrue="1" operator="equal">
      <formula>"未定"</formula>
    </cfRule>
    <cfRule type="cellIs" dxfId="543" priority="579" stopIfTrue="1" operator="equal">
      <formula>"通常"</formula>
    </cfRule>
    <cfRule type="cellIs" dxfId="542" priority="580" stopIfTrue="1" operator="equal">
      <formula>"追加"</formula>
    </cfRule>
  </conditionalFormatting>
  <conditionalFormatting sqref="H169:H177 H165:H167 H184:H186 H199:H201 H208 H219:H224 H226 H228">
    <cfRule type="cellIs" dxfId="541" priority="577" stopIfTrue="1" operator="equal">
      <formula>"振替"</formula>
    </cfRule>
  </conditionalFormatting>
  <conditionalFormatting sqref="H155">
    <cfRule type="cellIs" dxfId="540" priority="574" stopIfTrue="1" operator="equal">
      <formula>"未定"</formula>
    </cfRule>
    <cfRule type="cellIs" dxfId="539" priority="575" stopIfTrue="1" operator="equal">
      <formula>"通常"</formula>
    </cfRule>
    <cfRule type="cellIs" dxfId="538" priority="576" stopIfTrue="1" operator="equal">
      <formula>"追加"</formula>
    </cfRule>
  </conditionalFormatting>
  <conditionalFormatting sqref="H155">
    <cfRule type="cellIs" dxfId="537" priority="573" stopIfTrue="1" operator="equal">
      <formula>"振替"</formula>
    </cfRule>
  </conditionalFormatting>
  <conditionalFormatting sqref="H159:H161">
    <cfRule type="cellIs" dxfId="536" priority="570" stopIfTrue="1" operator="equal">
      <formula>"未定"</formula>
    </cfRule>
    <cfRule type="cellIs" dxfId="535" priority="571" stopIfTrue="1" operator="equal">
      <formula>"通常"</formula>
    </cfRule>
    <cfRule type="cellIs" dxfId="534" priority="572" stopIfTrue="1" operator="equal">
      <formula>"追加"</formula>
    </cfRule>
  </conditionalFormatting>
  <conditionalFormatting sqref="H159:H161">
    <cfRule type="cellIs" dxfId="533" priority="569" stopIfTrue="1" operator="equal">
      <formula>"振替"</formula>
    </cfRule>
  </conditionalFormatting>
  <conditionalFormatting sqref="H156">
    <cfRule type="cellIs" dxfId="532" priority="558" stopIfTrue="1" operator="equal">
      <formula>"未定"</formula>
    </cfRule>
    <cfRule type="cellIs" dxfId="531" priority="559" stopIfTrue="1" operator="equal">
      <formula>"通常"</formula>
    </cfRule>
    <cfRule type="cellIs" dxfId="530" priority="560" stopIfTrue="1" operator="equal">
      <formula>"追加"</formula>
    </cfRule>
  </conditionalFormatting>
  <conditionalFormatting sqref="H156">
    <cfRule type="cellIs" dxfId="529" priority="557" stopIfTrue="1" operator="equal">
      <formula>"振替"</formula>
    </cfRule>
  </conditionalFormatting>
  <conditionalFormatting sqref="H158">
    <cfRule type="cellIs" dxfId="528" priority="562" stopIfTrue="1" operator="equal">
      <formula>"未定"</formula>
    </cfRule>
    <cfRule type="cellIs" dxfId="527" priority="563" stopIfTrue="1" operator="equal">
      <formula>"通常"</formula>
    </cfRule>
    <cfRule type="cellIs" dxfId="526" priority="564" stopIfTrue="1" operator="equal">
      <formula>"追加"</formula>
    </cfRule>
  </conditionalFormatting>
  <conditionalFormatting sqref="H158">
    <cfRule type="cellIs" dxfId="525" priority="561" stopIfTrue="1" operator="equal">
      <formula>"振替"</formula>
    </cfRule>
  </conditionalFormatting>
  <conditionalFormatting sqref="H162">
    <cfRule type="cellIs" dxfId="524" priority="554" stopIfTrue="1" operator="equal">
      <formula>"未定"</formula>
    </cfRule>
    <cfRule type="cellIs" dxfId="523" priority="555" stopIfTrue="1" operator="equal">
      <formula>"通常"</formula>
    </cfRule>
    <cfRule type="cellIs" dxfId="522" priority="556" stopIfTrue="1" operator="equal">
      <formula>"追加"</formula>
    </cfRule>
  </conditionalFormatting>
  <conditionalFormatting sqref="H162">
    <cfRule type="cellIs" dxfId="521" priority="553" stopIfTrue="1" operator="equal">
      <formula>"振替"</formula>
    </cfRule>
  </conditionalFormatting>
  <conditionalFormatting sqref="H163">
    <cfRule type="cellIs" dxfId="520" priority="550" stopIfTrue="1" operator="equal">
      <formula>"未定"</formula>
    </cfRule>
    <cfRule type="cellIs" dxfId="519" priority="551" stopIfTrue="1" operator="equal">
      <formula>"通常"</formula>
    </cfRule>
    <cfRule type="cellIs" dxfId="518" priority="552" stopIfTrue="1" operator="equal">
      <formula>"追加"</formula>
    </cfRule>
  </conditionalFormatting>
  <conditionalFormatting sqref="H163">
    <cfRule type="cellIs" dxfId="517" priority="549" stopIfTrue="1" operator="equal">
      <formula>"振替"</formula>
    </cfRule>
  </conditionalFormatting>
  <conditionalFormatting sqref="H168">
    <cfRule type="cellIs" dxfId="516" priority="546" stopIfTrue="1" operator="equal">
      <formula>"未定"</formula>
    </cfRule>
    <cfRule type="cellIs" dxfId="515" priority="547" stopIfTrue="1" operator="equal">
      <formula>"通常"</formula>
    </cfRule>
    <cfRule type="cellIs" dxfId="514" priority="548" stopIfTrue="1" operator="equal">
      <formula>"追加"</formula>
    </cfRule>
  </conditionalFormatting>
  <conditionalFormatting sqref="H168">
    <cfRule type="cellIs" dxfId="513" priority="545" stopIfTrue="1" operator="equal">
      <formula>"振替"</formula>
    </cfRule>
  </conditionalFormatting>
  <conditionalFormatting sqref="H164">
    <cfRule type="cellIs" dxfId="512" priority="542" stopIfTrue="1" operator="equal">
      <formula>"未定"</formula>
    </cfRule>
    <cfRule type="cellIs" dxfId="511" priority="543" stopIfTrue="1" operator="equal">
      <formula>"通常"</formula>
    </cfRule>
    <cfRule type="cellIs" dxfId="510" priority="544" stopIfTrue="1" operator="equal">
      <formula>"追加"</formula>
    </cfRule>
  </conditionalFormatting>
  <conditionalFormatting sqref="H164">
    <cfRule type="cellIs" dxfId="509" priority="541" stopIfTrue="1" operator="equal">
      <formula>"振替"</formula>
    </cfRule>
  </conditionalFormatting>
  <conditionalFormatting sqref="H178:H182">
    <cfRule type="cellIs" dxfId="508" priority="538" stopIfTrue="1" operator="equal">
      <formula>"未定"</formula>
    </cfRule>
    <cfRule type="cellIs" dxfId="507" priority="539" stopIfTrue="1" operator="equal">
      <formula>"通常"</formula>
    </cfRule>
    <cfRule type="cellIs" dxfId="506" priority="540" stopIfTrue="1" operator="equal">
      <formula>"追加"</formula>
    </cfRule>
  </conditionalFormatting>
  <conditionalFormatting sqref="H178:H182">
    <cfRule type="cellIs" dxfId="505" priority="537" stopIfTrue="1" operator="equal">
      <formula>"振替"</formula>
    </cfRule>
  </conditionalFormatting>
  <conditionalFormatting sqref="H187">
    <cfRule type="cellIs" dxfId="504" priority="534" stopIfTrue="1" operator="equal">
      <formula>"未定"</formula>
    </cfRule>
    <cfRule type="cellIs" dxfId="503" priority="535" stopIfTrue="1" operator="equal">
      <formula>"通常"</formula>
    </cfRule>
    <cfRule type="cellIs" dxfId="502" priority="536" stopIfTrue="1" operator="equal">
      <formula>"追加"</formula>
    </cfRule>
  </conditionalFormatting>
  <conditionalFormatting sqref="H187">
    <cfRule type="cellIs" dxfId="501" priority="533" stopIfTrue="1" operator="equal">
      <formula>"振替"</formula>
    </cfRule>
  </conditionalFormatting>
  <conditionalFormatting sqref="H183">
    <cfRule type="cellIs" dxfId="500" priority="530" stopIfTrue="1" operator="equal">
      <formula>"未定"</formula>
    </cfRule>
    <cfRule type="cellIs" dxfId="499" priority="531" stopIfTrue="1" operator="equal">
      <formula>"通常"</formula>
    </cfRule>
    <cfRule type="cellIs" dxfId="498" priority="532" stopIfTrue="1" operator="equal">
      <formula>"追加"</formula>
    </cfRule>
  </conditionalFormatting>
  <conditionalFormatting sqref="H183">
    <cfRule type="cellIs" dxfId="497" priority="529" stopIfTrue="1" operator="equal">
      <formula>"振替"</formula>
    </cfRule>
  </conditionalFormatting>
  <conditionalFormatting sqref="H195">
    <cfRule type="cellIs" dxfId="496" priority="526" stopIfTrue="1" operator="equal">
      <formula>"未定"</formula>
    </cfRule>
    <cfRule type="cellIs" dxfId="495" priority="527" stopIfTrue="1" operator="equal">
      <formula>"通常"</formula>
    </cfRule>
    <cfRule type="cellIs" dxfId="494" priority="528" stopIfTrue="1" operator="equal">
      <formula>"追加"</formula>
    </cfRule>
  </conditionalFormatting>
  <conditionalFormatting sqref="H195">
    <cfRule type="cellIs" dxfId="493" priority="525" stopIfTrue="1" operator="equal">
      <formula>"振替"</formula>
    </cfRule>
  </conditionalFormatting>
  <conditionalFormatting sqref="H197">
    <cfRule type="cellIs" dxfId="492" priority="522" stopIfTrue="1" operator="equal">
      <formula>"未定"</formula>
    </cfRule>
    <cfRule type="cellIs" dxfId="491" priority="523" stopIfTrue="1" operator="equal">
      <formula>"通常"</formula>
    </cfRule>
    <cfRule type="cellIs" dxfId="490" priority="524" stopIfTrue="1" operator="equal">
      <formula>"追加"</formula>
    </cfRule>
  </conditionalFormatting>
  <conditionalFormatting sqref="H197">
    <cfRule type="cellIs" dxfId="489" priority="521" stopIfTrue="1" operator="equal">
      <formula>"振替"</formula>
    </cfRule>
  </conditionalFormatting>
  <conditionalFormatting sqref="H198">
    <cfRule type="cellIs" dxfId="488" priority="518" stopIfTrue="1" operator="equal">
      <formula>"未定"</formula>
    </cfRule>
    <cfRule type="cellIs" dxfId="487" priority="519" stopIfTrue="1" operator="equal">
      <formula>"通常"</formula>
    </cfRule>
    <cfRule type="cellIs" dxfId="486" priority="520" stopIfTrue="1" operator="equal">
      <formula>"追加"</formula>
    </cfRule>
  </conditionalFormatting>
  <conditionalFormatting sqref="H198">
    <cfRule type="cellIs" dxfId="485" priority="517" stopIfTrue="1" operator="equal">
      <formula>"振替"</formula>
    </cfRule>
  </conditionalFormatting>
  <conditionalFormatting sqref="H206">
    <cfRule type="cellIs" dxfId="484" priority="506" stopIfTrue="1" operator="equal">
      <formula>"未定"</formula>
    </cfRule>
    <cfRule type="cellIs" dxfId="483" priority="507" stopIfTrue="1" operator="equal">
      <formula>"通常"</formula>
    </cfRule>
    <cfRule type="cellIs" dxfId="482" priority="508" stopIfTrue="1" operator="equal">
      <formula>"追加"</formula>
    </cfRule>
  </conditionalFormatting>
  <conditionalFormatting sqref="H206">
    <cfRule type="cellIs" dxfId="481" priority="505" stopIfTrue="1" operator="equal">
      <formula>"振替"</formula>
    </cfRule>
  </conditionalFormatting>
  <conditionalFormatting sqref="H202">
    <cfRule type="cellIs" dxfId="480" priority="514" stopIfTrue="1" operator="equal">
      <formula>"未定"</formula>
    </cfRule>
    <cfRule type="cellIs" dxfId="479" priority="515" stopIfTrue="1" operator="equal">
      <formula>"通常"</formula>
    </cfRule>
    <cfRule type="cellIs" dxfId="478" priority="516" stopIfTrue="1" operator="equal">
      <formula>"追加"</formula>
    </cfRule>
  </conditionalFormatting>
  <conditionalFormatting sqref="H202">
    <cfRule type="cellIs" dxfId="477" priority="513" stopIfTrue="1" operator="equal">
      <formula>"振替"</formula>
    </cfRule>
  </conditionalFormatting>
  <conditionalFormatting sqref="H203:H204">
    <cfRule type="cellIs" dxfId="476" priority="510" stopIfTrue="1" operator="equal">
      <formula>"未定"</formula>
    </cfRule>
    <cfRule type="cellIs" dxfId="475" priority="511" stopIfTrue="1" operator="equal">
      <formula>"通常"</formula>
    </cfRule>
    <cfRule type="cellIs" dxfId="474" priority="512" stopIfTrue="1" operator="equal">
      <formula>"追加"</formula>
    </cfRule>
  </conditionalFormatting>
  <conditionalFormatting sqref="H203:H204">
    <cfRule type="cellIs" dxfId="473" priority="509" stopIfTrue="1" operator="equal">
      <formula>"振替"</formula>
    </cfRule>
  </conditionalFormatting>
  <conditionalFormatting sqref="H205">
    <cfRule type="cellIs" dxfId="472" priority="501" stopIfTrue="1" operator="equal">
      <formula>"振替"</formula>
    </cfRule>
  </conditionalFormatting>
  <conditionalFormatting sqref="H205">
    <cfRule type="cellIs" dxfId="471" priority="502" stopIfTrue="1" operator="equal">
      <formula>"未定"</formula>
    </cfRule>
    <cfRule type="cellIs" dxfId="470" priority="503" stopIfTrue="1" operator="equal">
      <formula>"通常"</formula>
    </cfRule>
    <cfRule type="cellIs" dxfId="469" priority="504" stopIfTrue="1" operator="equal">
      <formula>"追加"</formula>
    </cfRule>
  </conditionalFormatting>
  <conditionalFormatting sqref="H209">
    <cfRule type="cellIs" dxfId="468" priority="497" stopIfTrue="1" operator="equal">
      <formula>"振替"</formula>
    </cfRule>
  </conditionalFormatting>
  <conditionalFormatting sqref="H209">
    <cfRule type="cellIs" dxfId="467" priority="498" stopIfTrue="1" operator="equal">
      <formula>"未定"</formula>
    </cfRule>
    <cfRule type="cellIs" dxfId="466" priority="499" stopIfTrue="1" operator="equal">
      <formula>"通常"</formula>
    </cfRule>
    <cfRule type="cellIs" dxfId="465" priority="500" stopIfTrue="1" operator="equal">
      <formula>"追加"</formula>
    </cfRule>
  </conditionalFormatting>
  <conditionalFormatting sqref="H210:H212">
    <cfRule type="cellIs" dxfId="464" priority="493" stopIfTrue="1" operator="equal">
      <formula>"振替"</formula>
    </cfRule>
  </conditionalFormatting>
  <conditionalFormatting sqref="H210:H212">
    <cfRule type="cellIs" dxfId="463" priority="494" stopIfTrue="1" operator="equal">
      <formula>"未定"</formula>
    </cfRule>
    <cfRule type="cellIs" dxfId="462" priority="495" stopIfTrue="1" operator="equal">
      <formula>"通常"</formula>
    </cfRule>
    <cfRule type="cellIs" dxfId="461" priority="496" stopIfTrue="1" operator="equal">
      <formula>"追加"</formula>
    </cfRule>
  </conditionalFormatting>
  <conditionalFormatting sqref="H213:H214">
    <cfRule type="cellIs" dxfId="460" priority="485" stopIfTrue="1" operator="equal">
      <formula>"振替"</formula>
    </cfRule>
  </conditionalFormatting>
  <conditionalFormatting sqref="H213:H214">
    <cfRule type="cellIs" dxfId="459" priority="486" stopIfTrue="1" operator="equal">
      <formula>"未定"</formula>
    </cfRule>
    <cfRule type="cellIs" dxfId="458" priority="487" stopIfTrue="1" operator="equal">
      <formula>"通常"</formula>
    </cfRule>
    <cfRule type="cellIs" dxfId="457" priority="488" stopIfTrue="1" operator="equal">
      <formula>"追加"</formula>
    </cfRule>
  </conditionalFormatting>
  <conditionalFormatting sqref="H215">
    <cfRule type="cellIs" dxfId="456" priority="481" stopIfTrue="1" operator="equal">
      <formula>"振替"</formula>
    </cfRule>
  </conditionalFormatting>
  <conditionalFormatting sqref="H215">
    <cfRule type="cellIs" dxfId="455" priority="482" stopIfTrue="1" operator="equal">
      <formula>"未定"</formula>
    </cfRule>
    <cfRule type="cellIs" dxfId="454" priority="483" stopIfTrue="1" operator="equal">
      <formula>"通常"</formula>
    </cfRule>
    <cfRule type="cellIs" dxfId="453" priority="484" stopIfTrue="1" operator="equal">
      <formula>"追加"</formula>
    </cfRule>
  </conditionalFormatting>
  <conditionalFormatting sqref="H216">
    <cfRule type="cellIs" dxfId="452" priority="478" stopIfTrue="1" operator="equal">
      <formula>"未定"</formula>
    </cfRule>
    <cfRule type="cellIs" dxfId="451" priority="479" stopIfTrue="1" operator="equal">
      <formula>"通常"</formula>
    </cfRule>
    <cfRule type="cellIs" dxfId="450" priority="480" stopIfTrue="1" operator="equal">
      <formula>"追加"</formula>
    </cfRule>
  </conditionalFormatting>
  <conditionalFormatting sqref="H216">
    <cfRule type="cellIs" dxfId="449" priority="477" stopIfTrue="1" operator="equal">
      <formula>"振替"</formula>
    </cfRule>
  </conditionalFormatting>
  <conditionalFormatting sqref="H217">
    <cfRule type="cellIs" dxfId="448" priority="461" stopIfTrue="1" operator="equal">
      <formula>"振替"</formula>
    </cfRule>
  </conditionalFormatting>
  <conditionalFormatting sqref="H217">
    <cfRule type="cellIs" dxfId="447" priority="462" stopIfTrue="1" operator="equal">
      <formula>"未定"</formula>
    </cfRule>
    <cfRule type="cellIs" dxfId="446" priority="463" stopIfTrue="1" operator="equal">
      <formula>"通常"</formula>
    </cfRule>
    <cfRule type="cellIs" dxfId="445" priority="464" stopIfTrue="1" operator="equal">
      <formula>"追加"</formula>
    </cfRule>
  </conditionalFormatting>
  <conditionalFormatting sqref="H218">
    <cfRule type="cellIs" dxfId="444" priority="457" stopIfTrue="1" operator="equal">
      <formula>"振替"</formula>
    </cfRule>
  </conditionalFormatting>
  <conditionalFormatting sqref="H218">
    <cfRule type="cellIs" dxfId="443" priority="458" stopIfTrue="1" operator="equal">
      <formula>"未定"</formula>
    </cfRule>
    <cfRule type="cellIs" dxfId="442" priority="459" stopIfTrue="1" operator="equal">
      <formula>"通常"</formula>
    </cfRule>
    <cfRule type="cellIs" dxfId="441" priority="460" stopIfTrue="1" operator="equal">
      <formula>"追加"</formula>
    </cfRule>
  </conditionalFormatting>
  <conditionalFormatting sqref="H225">
    <cfRule type="cellIs" dxfId="440" priority="454" stopIfTrue="1" operator="equal">
      <formula>"未定"</formula>
    </cfRule>
    <cfRule type="cellIs" dxfId="439" priority="455" stopIfTrue="1" operator="equal">
      <formula>"通常"</formula>
    </cfRule>
    <cfRule type="cellIs" dxfId="438" priority="456" stopIfTrue="1" operator="equal">
      <formula>"追加"</formula>
    </cfRule>
  </conditionalFormatting>
  <conditionalFormatting sqref="H225">
    <cfRule type="cellIs" dxfId="437" priority="453" stopIfTrue="1" operator="equal">
      <formula>"振替"</formula>
    </cfRule>
  </conditionalFormatting>
  <conditionalFormatting sqref="H227">
    <cfRule type="cellIs" dxfId="436" priority="450" stopIfTrue="1" operator="equal">
      <formula>"未定"</formula>
    </cfRule>
    <cfRule type="cellIs" dxfId="435" priority="451" stopIfTrue="1" operator="equal">
      <formula>"通常"</formula>
    </cfRule>
    <cfRule type="cellIs" dxfId="434" priority="452" stopIfTrue="1" operator="equal">
      <formula>"追加"</formula>
    </cfRule>
  </conditionalFormatting>
  <conditionalFormatting sqref="H227">
    <cfRule type="cellIs" dxfId="433" priority="449" stopIfTrue="1" operator="equal">
      <formula>"振替"</formula>
    </cfRule>
  </conditionalFormatting>
  <conditionalFormatting sqref="H243:H248 H240:H241 H255:H257 H271:H273 H282 H295:H300 H302 H304">
    <cfRule type="cellIs" dxfId="432" priority="446" stopIfTrue="1" operator="equal">
      <formula>"未定"</formula>
    </cfRule>
    <cfRule type="cellIs" dxfId="431" priority="447" stopIfTrue="1" operator="equal">
      <formula>"通常"</formula>
    </cfRule>
    <cfRule type="cellIs" dxfId="430" priority="448" stopIfTrue="1" operator="equal">
      <formula>"追加"</formula>
    </cfRule>
  </conditionalFormatting>
  <conditionalFormatting sqref="H243:H248 H240:H241 H255:H257 H271:H273 H282 H295:H300 H302 H304">
    <cfRule type="cellIs" dxfId="429" priority="445" stopIfTrue="1" operator="equal">
      <formula>"振替"</formula>
    </cfRule>
  </conditionalFormatting>
  <conditionalFormatting sqref="H229">
    <cfRule type="cellIs" dxfId="428" priority="442" stopIfTrue="1" operator="equal">
      <formula>"未定"</formula>
    </cfRule>
    <cfRule type="cellIs" dxfId="427" priority="443" stopIfTrue="1" operator="equal">
      <formula>"通常"</formula>
    </cfRule>
    <cfRule type="cellIs" dxfId="426" priority="444" stopIfTrue="1" operator="equal">
      <formula>"追加"</formula>
    </cfRule>
  </conditionalFormatting>
  <conditionalFormatting sqref="H229">
    <cfRule type="cellIs" dxfId="425" priority="441" stopIfTrue="1" operator="equal">
      <formula>"振替"</formula>
    </cfRule>
  </conditionalFormatting>
  <conditionalFormatting sqref="H242">
    <cfRule type="cellIs" dxfId="424" priority="414" stopIfTrue="1" operator="equal">
      <formula>"未定"</formula>
    </cfRule>
    <cfRule type="cellIs" dxfId="423" priority="415" stopIfTrue="1" operator="equal">
      <formula>"通常"</formula>
    </cfRule>
    <cfRule type="cellIs" dxfId="422" priority="416" stopIfTrue="1" operator="equal">
      <formula>"追加"</formula>
    </cfRule>
  </conditionalFormatting>
  <conditionalFormatting sqref="H242">
    <cfRule type="cellIs" dxfId="421" priority="413" stopIfTrue="1" operator="equal">
      <formula>"振替"</formula>
    </cfRule>
  </conditionalFormatting>
  <conditionalFormatting sqref="H239">
    <cfRule type="cellIs" dxfId="420" priority="410" stopIfTrue="1" operator="equal">
      <formula>"未定"</formula>
    </cfRule>
    <cfRule type="cellIs" dxfId="419" priority="411" stopIfTrue="1" operator="equal">
      <formula>"通常"</formula>
    </cfRule>
    <cfRule type="cellIs" dxfId="418" priority="412" stopIfTrue="1" operator="equal">
      <formula>"追加"</formula>
    </cfRule>
  </conditionalFormatting>
  <conditionalFormatting sqref="H239">
    <cfRule type="cellIs" dxfId="417" priority="409" stopIfTrue="1" operator="equal">
      <formula>"振替"</formula>
    </cfRule>
  </conditionalFormatting>
  <conditionalFormatting sqref="H249:H253">
    <cfRule type="cellIs" dxfId="416" priority="406" stopIfTrue="1" operator="equal">
      <formula>"未定"</formula>
    </cfRule>
    <cfRule type="cellIs" dxfId="415" priority="407" stopIfTrue="1" operator="equal">
      <formula>"通常"</formula>
    </cfRule>
    <cfRule type="cellIs" dxfId="414" priority="408" stopIfTrue="1" operator="equal">
      <formula>"追加"</formula>
    </cfRule>
  </conditionalFormatting>
  <conditionalFormatting sqref="H249:H253">
    <cfRule type="cellIs" dxfId="413" priority="405" stopIfTrue="1" operator="equal">
      <formula>"振替"</formula>
    </cfRule>
  </conditionalFormatting>
  <conditionalFormatting sqref="H258">
    <cfRule type="cellIs" dxfId="412" priority="402" stopIfTrue="1" operator="equal">
      <formula>"未定"</formula>
    </cfRule>
    <cfRule type="cellIs" dxfId="411" priority="403" stopIfTrue="1" operator="equal">
      <formula>"通常"</formula>
    </cfRule>
    <cfRule type="cellIs" dxfId="410" priority="404" stopIfTrue="1" operator="equal">
      <formula>"追加"</formula>
    </cfRule>
  </conditionalFormatting>
  <conditionalFormatting sqref="H258">
    <cfRule type="cellIs" dxfId="409" priority="401" stopIfTrue="1" operator="equal">
      <formula>"振替"</formula>
    </cfRule>
  </conditionalFormatting>
  <conditionalFormatting sqref="H254">
    <cfRule type="cellIs" dxfId="408" priority="398" stopIfTrue="1" operator="equal">
      <formula>"未定"</formula>
    </cfRule>
    <cfRule type="cellIs" dxfId="407" priority="399" stopIfTrue="1" operator="equal">
      <formula>"通常"</formula>
    </cfRule>
    <cfRule type="cellIs" dxfId="406" priority="400" stopIfTrue="1" operator="equal">
      <formula>"追加"</formula>
    </cfRule>
  </conditionalFormatting>
  <conditionalFormatting sqref="H254">
    <cfRule type="cellIs" dxfId="405" priority="397" stopIfTrue="1" operator="equal">
      <formula>"振替"</formula>
    </cfRule>
  </conditionalFormatting>
  <conditionalFormatting sqref="H267">
    <cfRule type="cellIs" dxfId="404" priority="394" stopIfTrue="1" operator="equal">
      <formula>"未定"</formula>
    </cfRule>
    <cfRule type="cellIs" dxfId="403" priority="395" stopIfTrue="1" operator="equal">
      <formula>"通常"</formula>
    </cfRule>
    <cfRule type="cellIs" dxfId="402" priority="396" stopIfTrue="1" operator="equal">
      <formula>"追加"</formula>
    </cfRule>
  </conditionalFormatting>
  <conditionalFormatting sqref="H267">
    <cfRule type="cellIs" dxfId="401" priority="393" stopIfTrue="1" operator="equal">
      <formula>"振替"</formula>
    </cfRule>
  </conditionalFormatting>
  <conditionalFormatting sqref="H269">
    <cfRule type="cellIs" dxfId="400" priority="390" stopIfTrue="1" operator="equal">
      <formula>"未定"</formula>
    </cfRule>
    <cfRule type="cellIs" dxfId="399" priority="391" stopIfTrue="1" operator="equal">
      <formula>"通常"</formula>
    </cfRule>
    <cfRule type="cellIs" dxfId="398" priority="392" stopIfTrue="1" operator="equal">
      <formula>"追加"</formula>
    </cfRule>
  </conditionalFormatting>
  <conditionalFormatting sqref="H269">
    <cfRule type="cellIs" dxfId="397" priority="389" stopIfTrue="1" operator="equal">
      <formula>"振替"</formula>
    </cfRule>
  </conditionalFormatting>
  <conditionalFormatting sqref="H270">
    <cfRule type="cellIs" dxfId="396" priority="386" stopIfTrue="1" operator="equal">
      <formula>"未定"</formula>
    </cfRule>
    <cfRule type="cellIs" dxfId="395" priority="387" stopIfTrue="1" operator="equal">
      <formula>"通常"</formula>
    </cfRule>
    <cfRule type="cellIs" dxfId="394" priority="388" stopIfTrue="1" operator="equal">
      <formula>"追加"</formula>
    </cfRule>
  </conditionalFormatting>
  <conditionalFormatting sqref="H270">
    <cfRule type="cellIs" dxfId="393" priority="385" stopIfTrue="1" operator="equal">
      <formula>"振替"</formula>
    </cfRule>
  </conditionalFormatting>
  <conditionalFormatting sqref="H280:H281">
    <cfRule type="cellIs" dxfId="392" priority="374" stopIfTrue="1" operator="equal">
      <formula>"未定"</formula>
    </cfRule>
    <cfRule type="cellIs" dxfId="391" priority="375" stopIfTrue="1" operator="equal">
      <formula>"通常"</formula>
    </cfRule>
    <cfRule type="cellIs" dxfId="390" priority="376" stopIfTrue="1" operator="equal">
      <formula>"追加"</formula>
    </cfRule>
  </conditionalFormatting>
  <conditionalFormatting sqref="H280:H281">
    <cfRule type="cellIs" dxfId="389" priority="373" stopIfTrue="1" operator="equal">
      <formula>"振替"</formula>
    </cfRule>
  </conditionalFormatting>
  <conditionalFormatting sqref="H274">
    <cfRule type="cellIs" dxfId="388" priority="382" stopIfTrue="1" operator="equal">
      <formula>"未定"</formula>
    </cfRule>
    <cfRule type="cellIs" dxfId="387" priority="383" stopIfTrue="1" operator="equal">
      <formula>"通常"</formula>
    </cfRule>
    <cfRule type="cellIs" dxfId="386" priority="384" stopIfTrue="1" operator="equal">
      <formula>"追加"</formula>
    </cfRule>
  </conditionalFormatting>
  <conditionalFormatting sqref="H274">
    <cfRule type="cellIs" dxfId="385" priority="381" stopIfTrue="1" operator="equal">
      <formula>"振替"</formula>
    </cfRule>
  </conditionalFormatting>
  <conditionalFormatting sqref="H276">
    <cfRule type="cellIs" dxfId="384" priority="378" stopIfTrue="1" operator="equal">
      <formula>"未定"</formula>
    </cfRule>
    <cfRule type="cellIs" dxfId="383" priority="379" stopIfTrue="1" operator="equal">
      <formula>"通常"</formula>
    </cfRule>
    <cfRule type="cellIs" dxfId="382" priority="380" stopIfTrue="1" operator="equal">
      <formula>"追加"</formula>
    </cfRule>
  </conditionalFormatting>
  <conditionalFormatting sqref="H276">
    <cfRule type="cellIs" dxfId="381" priority="377" stopIfTrue="1" operator="equal">
      <formula>"振替"</formula>
    </cfRule>
  </conditionalFormatting>
  <conditionalFormatting sqref="H277:H279">
    <cfRule type="cellIs" dxfId="380" priority="369" stopIfTrue="1" operator="equal">
      <formula>"振替"</formula>
    </cfRule>
  </conditionalFormatting>
  <conditionalFormatting sqref="H277:H279">
    <cfRule type="cellIs" dxfId="379" priority="370" stopIfTrue="1" operator="equal">
      <formula>"未定"</formula>
    </cfRule>
    <cfRule type="cellIs" dxfId="378" priority="371" stopIfTrue="1" operator="equal">
      <formula>"通常"</formula>
    </cfRule>
    <cfRule type="cellIs" dxfId="377" priority="372" stopIfTrue="1" operator="equal">
      <formula>"追加"</formula>
    </cfRule>
  </conditionalFormatting>
  <conditionalFormatting sqref="H283">
    <cfRule type="cellIs" dxfId="376" priority="365" stopIfTrue="1" operator="equal">
      <formula>"振替"</formula>
    </cfRule>
  </conditionalFormatting>
  <conditionalFormatting sqref="H283">
    <cfRule type="cellIs" dxfId="375" priority="366" stopIfTrue="1" operator="equal">
      <formula>"未定"</formula>
    </cfRule>
    <cfRule type="cellIs" dxfId="374" priority="367" stopIfTrue="1" operator="equal">
      <formula>"通常"</formula>
    </cfRule>
    <cfRule type="cellIs" dxfId="373" priority="368" stopIfTrue="1" operator="equal">
      <formula>"追加"</formula>
    </cfRule>
  </conditionalFormatting>
  <conditionalFormatting sqref="H284:H286">
    <cfRule type="cellIs" dxfId="372" priority="361" stopIfTrue="1" operator="equal">
      <formula>"振替"</formula>
    </cfRule>
  </conditionalFormatting>
  <conditionalFormatting sqref="H284:H286">
    <cfRule type="cellIs" dxfId="371" priority="362" stopIfTrue="1" operator="equal">
      <formula>"未定"</formula>
    </cfRule>
    <cfRule type="cellIs" dxfId="370" priority="363" stopIfTrue="1" operator="equal">
      <formula>"通常"</formula>
    </cfRule>
    <cfRule type="cellIs" dxfId="369" priority="364" stopIfTrue="1" operator="equal">
      <formula>"追加"</formula>
    </cfRule>
  </conditionalFormatting>
  <conditionalFormatting sqref="H287:H288">
    <cfRule type="cellIs" dxfId="368" priority="353" stopIfTrue="1" operator="equal">
      <formula>"振替"</formula>
    </cfRule>
  </conditionalFormatting>
  <conditionalFormatting sqref="H287:H288">
    <cfRule type="cellIs" dxfId="367" priority="354" stopIfTrue="1" operator="equal">
      <formula>"未定"</formula>
    </cfRule>
    <cfRule type="cellIs" dxfId="366" priority="355" stopIfTrue="1" operator="equal">
      <formula>"通常"</formula>
    </cfRule>
    <cfRule type="cellIs" dxfId="365" priority="356" stopIfTrue="1" operator="equal">
      <formula>"追加"</formula>
    </cfRule>
  </conditionalFormatting>
  <conditionalFormatting sqref="H289">
    <cfRule type="cellIs" dxfId="364" priority="349" stopIfTrue="1" operator="equal">
      <formula>"振替"</formula>
    </cfRule>
  </conditionalFormatting>
  <conditionalFormatting sqref="H289">
    <cfRule type="cellIs" dxfId="363" priority="350" stopIfTrue="1" operator="equal">
      <formula>"未定"</formula>
    </cfRule>
    <cfRule type="cellIs" dxfId="362" priority="351" stopIfTrue="1" operator="equal">
      <formula>"通常"</formula>
    </cfRule>
    <cfRule type="cellIs" dxfId="361" priority="352" stopIfTrue="1" operator="equal">
      <formula>"追加"</formula>
    </cfRule>
  </conditionalFormatting>
  <conditionalFormatting sqref="H290">
    <cfRule type="cellIs" dxfId="360" priority="346" stopIfTrue="1" operator="equal">
      <formula>"未定"</formula>
    </cfRule>
    <cfRule type="cellIs" dxfId="359" priority="347" stopIfTrue="1" operator="equal">
      <formula>"通常"</formula>
    </cfRule>
    <cfRule type="cellIs" dxfId="358" priority="348" stopIfTrue="1" operator="equal">
      <formula>"追加"</formula>
    </cfRule>
  </conditionalFormatting>
  <conditionalFormatting sqref="H290">
    <cfRule type="cellIs" dxfId="357" priority="345" stopIfTrue="1" operator="equal">
      <formula>"振替"</formula>
    </cfRule>
  </conditionalFormatting>
  <conditionalFormatting sqref="H291:H293">
    <cfRule type="cellIs" dxfId="356" priority="329" stopIfTrue="1" operator="equal">
      <formula>"振替"</formula>
    </cfRule>
  </conditionalFormatting>
  <conditionalFormatting sqref="H291:H293">
    <cfRule type="cellIs" dxfId="355" priority="330" stopIfTrue="1" operator="equal">
      <formula>"未定"</formula>
    </cfRule>
    <cfRule type="cellIs" dxfId="354" priority="331" stopIfTrue="1" operator="equal">
      <formula>"通常"</formula>
    </cfRule>
    <cfRule type="cellIs" dxfId="353" priority="332" stopIfTrue="1" operator="equal">
      <formula>"追加"</formula>
    </cfRule>
  </conditionalFormatting>
  <conditionalFormatting sqref="H294">
    <cfRule type="cellIs" dxfId="352" priority="325" stopIfTrue="1" operator="equal">
      <formula>"振替"</formula>
    </cfRule>
  </conditionalFormatting>
  <conditionalFormatting sqref="H294">
    <cfRule type="cellIs" dxfId="351" priority="326" stopIfTrue="1" operator="equal">
      <formula>"未定"</formula>
    </cfRule>
    <cfRule type="cellIs" dxfId="350" priority="327" stopIfTrue="1" operator="equal">
      <formula>"通常"</formula>
    </cfRule>
    <cfRule type="cellIs" dxfId="349" priority="328" stopIfTrue="1" operator="equal">
      <formula>"追加"</formula>
    </cfRule>
  </conditionalFormatting>
  <conditionalFormatting sqref="H301">
    <cfRule type="cellIs" dxfId="348" priority="322" stopIfTrue="1" operator="equal">
      <formula>"未定"</formula>
    </cfRule>
    <cfRule type="cellIs" dxfId="347" priority="323" stopIfTrue="1" operator="equal">
      <formula>"通常"</formula>
    </cfRule>
    <cfRule type="cellIs" dxfId="346" priority="324" stopIfTrue="1" operator="equal">
      <formula>"追加"</formula>
    </cfRule>
  </conditionalFormatting>
  <conditionalFormatting sqref="H301">
    <cfRule type="cellIs" dxfId="345" priority="321" stopIfTrue="1" operator="equal">
      <formula>"振替"</formula>
    </cfRule>
  </conditionalFormatting>
  <conditionalFormatting sqref="H303">
    <cfRule type="cellIs" dxfId="344" priority="318" stopIfTrue="1" operator="equal">
      <formula>"未定"</formula>
    </cfRule>
    <cfRule type="cellIs" dxfId="343" priority="319" stopIfTrue="1" operator="equal">
      <formula>"通常"</formula>
    </cfRule>
    <cfRule type="cellIs" dxfId="342" priority="320" stopIfTrue="1" operator="equal">
      <formula>"追加"</formula>
    </cfRule>
  </conditionalFormatting>
  <conditionalFormatting sqref="H303">
    <cfRule type="cellIs" dxfId="341" priority="317" stopIfTrue="1" operator="equal">
      <formula>"振替"</formula>
    </cfRule>
  </conditionalFormatting>
  <conditionalFormatting sqref="H381">
    <cfRule type="cellIs" dxfId="340" priority="134" stopIfTrue="1" operator="equal">
      <formula>"未定"</formula>
    </cfRule>
    <cfRule type="cellIs" dxfId="339" priority="135" stopIfTrue="1" operator="equal">
      <formula>"通常"</formula>
    </cfRule>
    <cfRule type="cellIs" dxfId="338" priority="136" stopIfTrue="1" operator="equal">
      <formula>"追加"</formula>
    </cfRule>
  </conditionalFormatting>
  <conditionalFormatting sqref="H381">
    <cfRule type="cellIs" dxfId="337" priority="133" stopIfTrue="1" operator="equal">
      <formula>"振替"</formula>
    </cfRule>
  </conditionalFormatting>
  <conditionalFormatting sqref="H383">
    <cfRule type="cellIs" dxfId="336" priority="130" stopIfTrue="1" operator="equal">
      <formula>"未定"</formula>
    </cfRule>
    <cfRule type="cellIs" dxfId="335" priority="131" stopIfTrue="1" operator="equal">
      <formula>"通常"</formula>
    </cfRule>
    <cfRule type="cellIs" dxfId="334" priority="132" stopIfTrue="1" operator="equal">
      <formula>"追加"</formula>
    </cfRule>
  </conditionalFormatting>
  <conditionalFormatting sqref="H383">
    <cfRule type="cellIs" dxfId="333" priority="129" stopIfTrue="1" operator="equal">
      <formula>"振替"</formula>
    </cfRule>
  </conditionalFormatting>
  <conditionalFormatting sqref="H390:H391">
    <cfRule type="cellIs" dxfId="332" priority="126" stopIfTrue="1" operator="equal">
      <formula>"未定"</formula>
    </cfRule>
    <cfRule type="cellIs" dxfId="331" priority="127" stopIfTrue="1" operator="equal">
      <formula>"通常"</formula>
    </cfRule>
    <cfRule type="cellIs" dxfId="330" priority="128" stopIfTrue="1" operator="equal">
      <formula>"追加"</formula>
    </cfRule>
  </conditionalFormatting>
  <conditionalFormatting sqref="H390:H391">
    <cfRule type="cellIs" dxfId="329" priority="125" stopIfTrue="1" operator="equal">
      <formula>"振替"</formula>
    </cfRule>
  </conditionalFormatting>
  <conditionalFormatting sqref="H389">
    <cfRule type="cellIs" dxfId="328" priority="118" stopIfTrue="1" operator="equal">
      <formula>"未定"</formula>
    </cfRule>
    <cfRule type="cellIs" dxfId="327" priority="119" stopIfTrue="1" operator="equal">
      <formula>"通常"</formula>
    </cfRule>
    <cfRule type="cellIs" dxfId="326" priority="120" stopIfTrue="1" operator="equal">
      <formula>"追加"</formula>
    </cfRule>
  </conditionalFormatting>
  <conditionalFormatting sqref="H389">
    <cfRule type="cellIs" dxfId="325" priority="117" stopIfTrue="1" operator="equal">
      <formula>"振替"</formula>
    </cfRule>
  </conditionalFormatting>
  <conditionalFormatting sqref="H386:H387">
    <cfRule type="cellIs" dxfId="324" priority="114" stopIfTrue="1" operator="equal">
      <formula>"未定"</formula>
    </cfRule>
    <cfRule type="cellIs" dxfId="323" priority="115" stopIfTrue="1" operator="equal">
      <formula>"通常"</formula>
    </cfRule>
    <cfRule type="cellIs" dxfId="322" priority="116" stopIfTrue="1" operator="equal">
      <formula>"追加"</formula>
    </cfRule>
  </conditionalFormatting>
  <conditionalFormatting sqref="H386:H387">
    <cfRule type="cellIs" dxfId="321" priority="113" stopIfTrue="1" operator="equal">
      <formula>"振替"</formula>
    </cfRule>
  </conditionalFormatting>
  <conditionalFormatting sqref="H392:H393">
    <cfRule type="cellIs" dxfId="320" priority="110" stopIfTrue="1" operator="equal">
      <formula>"未定"</formula>
    </cfRule>
    <cfRule type="cellIs" dxfId="319" priority="111" stopIfTrue="1" operator="equal">
      <formula>"通常"</formula>
    </cfRule>
    <cfRule type="cellIs" dxfId="318" priority="112" stopIfTrue="1" operator="equal">
      <formula>"追加"</formula>
    </cfRule>
  </conditionalFormatting>
  <conditionalFormatting sqref="H392:H393">
    <cfRule type="cellIs" dxfId="317" priority="109" stopIfTrue="1" operator="equal">
      <formula>"振替"</formula>
    </cfRule>
  </conditionalFormatting>
  <conditionalFormatting sqref="H87">
    <cfRule type="cellIs" dxfId="316" priority="286" stopIfTrue="1" operator="equal">
      <formula>"未定"</formula>
    </cfRule>
    <cfRule type="cellIs" dxfId="315" priority="287" stopIfTrue="1" operator="equal">
      <formula>"通常"</formula>
    </cfRule>
    <cfRule type="cellIs" dxfId="314" priority="288" stopIfTrue="1" operator="equal">
      <formula>"追加"</formula>
    </cfRule>
  </conditionalFormatting>
  <conditionalFormatting sqref="H87">
    <cfRule type="cellIs" dxfId="313" priority="285" stopIfTrue="1" operator="equal">
      <formula>"振替"</formula>
    </cfRule>
  </conditionalFormatting>
  <conditionalFormatting sqref="H91:H92">
    <cfRule type="cellIs" dxfId="312" priority="282" stopIfTrue="1" operator="equal">
      <formula>"未定"</formula>
    </cfRule>
    <cfRule type="cellIs" dxfId="311" priority="283" stopIfTrue="1" operator="equal">
      <formula>"通常"</formula>
    </cfRule>
    <cfRule type="cellIs" dxfId="310" priority="284" stopIfTrue="1" operator="equal">
      <formula>"追加"</formula>
    </cfRule>
  </conditionalFormatting>
  <conditionalFormatting sqref="H91:H92">
    <cfRule type="cellIs" dxfId="309" priority="281" stopIfTrue="1" operator="equal">
      <formula>"振替"</formula>
    </cfRule>
  </conditionalFormatting>
  <conditionalFormatting sqref="H88">
    <cfRule type="cellIs" dxfId="308" priority="270" stopIfTrue="1" operator="equal">
      <formula>"未定"</formula>
    </cfRule>
    <cfRule type="cellIs" dxfId="307" priority="271" stopIfTrue="1" operator="equal">
      <formula>"通常"</formula>
    </cfRule>
    <cfRule type="cellIs" dxfId="306" priority="272" stopIfTrue="1" operator="equal">
      <formula>"追加"</formula>
    </cfRule>
  </conditionalFormatting>
  <conditionalFormatting sqref="H88">
    <cfRule type="cellIs" dxfId="305" priority="269" stopIfTrue="1" operator="equal">
      <formula>"振替"</formula>
    </cfRule>
  </conditionalFormatting>
  <conditionalFormatting sqref="H90">
    <cfRule type="cellIs" dxfId="304" priority="274" stopIfTrue="1" operator="equal">
      <formula>"未定"</formula>
    </cfRule>
    <cfRule type="cellIs" dxfId="303" priority="275" stopIfTrue="1" operator="equal">
      <formula>"通常"</formula>
    </cfRule>
    <cfRule type="cellIs" dxfId="302" priority="276" stopIfTrue="1" operator="equal">
      <formula>"追加"</formula>
    </cfRule>
  </conditionalFormatting>
  <conditionalFormatting sqref="H90">
    <cfRule type="cellIs" dxfId="301" priority="273" stopIfTrue="1" operator="equal">
      <formula>"振替"</formula>
    </cfRule>
  </conditionalFormatting>
  <conditionalFormatting sqref="H93">
    <cfRule type="cellIs" dxfId="300" priority="266" stopIfTrue="1" operator="equal">
      <formula>"未定"</formula>
    </cfRule>
    <cfRule type="cellIs" dxfId="299" priority="267" stopIfTrue="1" operator="equal">
      <formula>"通常"</formula>
    </cfRule>
    <cfRule type="cellIs" dxfId="298" priority="268" stopIfTrue="1" operator="equal">
      <formula>"追加"</formula>
    </cfRule>
  </conditionalFormatting>
  <conditionalFormatting sqref="H93">
    <cfRule type="cellIs" dxfId="297" priority="265" stopIfTrue="1" operator="equal">
      <formula>"振替"</formula>
    </cfRule>
  </conditionalFormatting>
  <conditionalFormatting sqref="H94">
    <cfRule type="cellIs" dxfId="296" priority="262" stopIfTrue="1" operator="equal">
      <formula>"未定"</formula>
    </cfRule>
    <cfRule type="cellIs" dxfId="295" priority="263" stopIfTrue="1" operator="equal">
      <formula>"通常"</formula>
    </cfRule>
    <cfRule type="cellIs" dxfId="294" priority="264" stopIfTrue="1" operator="equal">
      <formula>"追加"</formula>
    </cfRule>
  </conditionalFormatting>
  <conditionalFormatting sqref="H94">
    <cfRule type="cellIs" dxfId="293" priority="261" stopIfTrue="1" operator="equal">
      <formula>"振替"</formula>
    </cfRule>
  </conditionalFormatting>
  <conditionalFormatting sqref="H89">
    <cfRule type="cellIs" dxfId="292" priority="254" stopIfTrue="1" operator="equal">
      <formula>"未定"</formula>
    </cfRule>
    <cfRule type="cellIs" dxfId="291" priority="255" stopIfTrue="1" operator="equal">
      <formula>"通常"</formula>
    </cfRule>
    <cfRule type="cellIs" dxfId="290" priority="256" stopIfTrue="1" operator="equal">
      <formula>"追加"</formula>
    </cfRule>
  </conditionalFormatting>
  <conditionalFormatting sqref="H89">
    <cfRule type="cellIs" dxfId="289" priority="253" stopIfTrue="1" operator="equal">
      <formula>"振替"</formula>
    </cfRule>
  </conditionalFormatting>
  <conditionalFormatting sqref="H157">
    <cfRule type="cellIs" dxfId="288" priority="246" stopIfTrue="1" operator="equal">
      <formula>"未定"</formula>
    </cfRule>
    <cfRule type="cellIs" dxfId="287" priority="247" stopIfTrue="1" operator="equal">
      <formula>"通常"</formula>
    </cfRule>
    <cfRule type="cellIs" dxfId="286" priority="248" stopIfTrue="1" operator="equal">
      <formula>"追加"</formula>
    </cfRule>
  </conditionalFormatting>
  <conditionalFormatting sqref="H157">
    <cfRule type="cellIs" dxfId="285" priority="245" stopIfTrue="1" operator="equal">
      <formula>"振替"</formula>
    </cfRule>
  </conditionalFormatting>
  <conditionalFormatting sqref="H320:H326 H315:H318 H332:H334 H349:H351 H358:H359 H371:H376 H378:H379 H382">
    <cfRule type="cellIs" dxfId="284" priority="234" stopIfTrue="1" operator="equal">
      <formula>"未定"</formula>
    </cfRule>
    <cfRule type="cellIs" dxfId="283" priority="235" stopIfTrue="1" operator="equal">
      <formula>"通常"</formula>
    </cfRule>
    <cfRule type="cellIs" dxfId="282" priority="236" stopIfTrue="1" operator="equal">
      <formula>"追加"</formula>
    </cfRule>
  </conditionalFormatting>
  <conditionalFormatting sqref="H320:H326 H315:H318 H332:H334 H349:H351 H358:H359 H371:H376 H378:H379 H382">
    <cfRule type="cellIs" dxfId="281" priority="233" stopIfTrue="1" operator="equal">
      <formula>"振替"</formula>
    </cfRule>
  </conditionalFormatting>
  <conditionalFormatting sqref="H305:H313">
    <cfRule type="cellIs" dxfId="280" priority="57" stopIfTrue="1" operator="equal">
      <formula>"振替"</formula>
    </cfRule>
  </conditionalFormatting>
  <conditionalFormatting sqref="H305:H313">
    <cfRule type="cellIs" dxfId="279" priority="58" stopIfTrue="1" operator="equal">
      <formula>"未定"</formula>
    </cfRule>
    <cfRule type="cellIs" dxfId="278" priority="59" stopIfTrue="1" operator="equal">
      <formula>"通常"</formula>
    </cfRule>
    <cfRule type="cellIs" dxfId="277" priority="60" stopIfTrue="1" operator="equal">
      <formula>"追加"</formula>
    </cfRule>
  </conditionalFormatting>
  <conditionalFormatting sqref="H331">
    <cfRule type="cellIs" dxfId="276" priority="214" stopIfTrue="1" operator="equal">
      <formula>"未定"</formula>
    </cfRule>
    <cfRule type="cellIs" dxfId="275" priority="215" stopIfTrue="1" operator="equal">
      <formula>"通常"</formula>
    </cfRule>
    <cfRule type="cellIs" dxfId="274" priority="216" stopIfTrue="1" operator="equal">
      <formula>"追加"</formula>
    </cfRule>
  </conditionalFormatting>
  <conditionalFormatting sqref="H331">
    <cfRule type="cellIs" dxfId="273" priority="213" stopIfTrue="1" operator="equal">
      <formula>"振替"</formula>
    </cfRule>
  </conditionalFormatting>
  <conditionalFormatting sqref="H335">
    <cfRule type="cellIs" dxfId="272" priority="218" stopIfTrue="1" operator="equal">
      <formula>"未定"</formula>
    </cfRule>
    <cfRule type="cellIs" dxfId="271" priority="219" stopIfTrue="1" operator="equal">
      <formula>"通常"</formula>
    </cfRule>
    <cfRule type="cellIs" dxfId="270" priority="220" stopIfTrue="1" operator="equal">
      <formula>"追加"</formula>
    </cfRule>
  </conditionalFormatting>
  <conditionalFormatting sqref="H335">
    <cfRule type="cellIs" dxfId="269" priority="217" stopIfTrue="1" operator="equal">
      <formula>"振替"</formula>
    </cfRule>
  </conditionalFormatting>
  <conditionalFormatting sqref="H319">
    <cfRule type="cellIs" dxfId="268" priority="230" stopIfTrue="1" operator="equal">
      <formula>"未定"</formula>
    </cfRule>
    <cfRule type="cellIs" dxfId="267" priority="231" stopIfTrue="1" operator="equal">
      <formula>"通常"</formula>
    </cfRule>
    <cfRule type="cellIs" dxfId="266" priority="232" stopIfTrue="1" operator="equal">
      <formula>"追加"</formula>
    </cfRule>
  </conditionalFormatting>
  <conditionalFormatting sqref="H319">
    <cfRule type="cellIs" dxfId="265" priority="229" stopIfTrue="1" operator="equal">
      <formula>"振替"</formula>
    </cfRule>
  </conditionalFormatting>
  <conditionalFormatting sqref="H314">
    <cfRule type="cellIs" dxfId="264" priority="226" stopIfTrue="1" operator="equal">
      <formula>"未定"</formula>
    </cfRule>
    <cfRule type="cellIs" dxfId="263" priority="227" stopIfTrue="1" operator="equal">
      <formula>"通常"</formula>
    </cfRule>
    <cfRule type="cellIs" dxfId="262" priority="228" stopIfTrue="1" operator="equal">
      <formula>"追加"</formula>
    </cfRule>
  </conditionalFormatting>
  <conditionalFormatting sqref="H314">
    <cfRule type="cellIs" dxfId="261" priority="225" stopIfTrue="1" operator="equal">
      <formula>"振替"</formula>
    </cfRule>
  </conditionalFormatting>
  <conditionalFormatting sqref="H345:H346">
    <cfRule type="cellIs" dxfId="260" priority="210" stopIfTrue="1" operator="equal">
      <formula>"未定"</formula>
    </cfRule>
    <cfRule type="cellIs" dxfId="259" priority="211" stopIfTrue="1" operator="equal">
      <formula>"通常"</formula>
    </cfRule>
    <cfRule type="cellIs" dxfId="258" priority="212" stopIfTrue="1" operator="equal">
      <formula>"追加"</formula>
    </cfRule>
  </conditionalFormatting>
  <conditionalFormatting sqref="H345:H346">
    <cfRule type="cellIs" dxfId="257" priority="209" stopIfTrue="1" operator="equal">
      <formula>"振替"</formula>
    </cfRule>
  </conditionalFormatting>
  <conditionalFormatting sqref="H347">
    <cfRule type="cellIs" dxfId="256" priority="206" stopIfTrue="1" operator="equal">
      <formula>"未定"</formula>
    </cfRule>
    <cfRule type="cellIs" dxfId="255" priority="207" stopIfTrue="1" operator="equal">
      <formula>"通常"</formula>
    </cfRule>
    <cfRule type="cellIs" dxfId="254" priority="208" stopIfTrue="1" operator="equal">
      <formula>"追加"</formula>
    </cfRule>
  </conditionalFormatting>
  <conditionalFormatting sqref="H347">
    <cfRule type="cellIs" dxfId="253" priority="205" stopIfTrue="1" operator="equal">
      <formula>"振替"</formula>
    </cfRule>
  </conditionalFormatting>
  <conditionalFormatting sqref="H348">
    <cfRule type="cellIs" dxfId="252" priority="202" stopIfTrue="1" operator="equal">
      <formula>"未定"</formula>
    </cfRule>
    <cfRule type="cellIs" dxfId="251" priority="203" stopIfTrue="1" operator="equal">
      <formula>"通常"</formula>
    </cfRule>
    <cfRule type="cellIs" dxfId="250" priority="204" stopIfTrue="1" operator="equal">
      <formula>"追加"</formula>
    </cfRule>
  </conditionalFormatting>
  <conditionalFormatting sqref="H348">
    <cfRule type="cellIs" dxfId="249" priority="201" stopIfTrue="1" operator="equal">
      <formula>"振替"</formula>
    </cfRule>
  </conditionalFormatting>
  <conditionalFormatting sqref="H357">
    <cfRule type="cellIs" dxfId="248" priority="190" stopIfTrue="1" operator="equal">
      <formula>"未定"</formula>
    </cfRule>
    <cfRule type="cellIs" dxfId="247" priority="191" stopIfTrue="1" operator="equal">
      <formula>"通常"</formula>
    </cfRule>
    <cfRule type="cellIs" dxfId="246" priority="192" stopIfTrue="1" operator="equal">
      <formula>"追加"</formula>
    </cfRule>
  </conditionalFormatting>
  <conditionalFormatting sqref="H357">
    <cfRule type="cellIs" dxfId="245" priority="189" stopIfTrue="1" operator="equal">
      <formula>"振替"</formula>
    </cfRule>
  </conditionalFormatting>
  <conditionalFormatting sqref="H352">
    <cfRule type="cellIs" dxfId="244" priority="198" stopIfTrue="1" operator="equal">
      <formula>"未定"</formula>
    </cfRule>
    <cfRule type="cellIs" dxfId="243" priority="199" stopIfTrue="1" operator="equal">
      <formula>"通常"</formula>
    </cfRule>
    <cfRule type="cellIs" dxfId="242" priority="200" stopIfTrue="1" operator="equal">
      <formula>"追加"</formula>
    </cfRule>
  </conditionalFormatting>
  <conditionalFormatting sqref="H352">
    <cfRule type="cellIs" dxfId="241" priority="197" stopIfTrue="1" operator="equal">
      <formula>"振替"</formula>
    </cfRule>
  </conditionalFormatting>
  <conditionalFormatting sqref="H353:H356">
    <cfRule type="cellIs" dxfId="240" priority="194" stopIfTrue="1" operator="equal">
      <formula>"未定"</formula>
    </cfRule>
    <cfRule type="cellIs" dxfId="239" priority="195" stopIfTrue="1" operator="equal">
      <formula>"通常"</formula>
    </cfRule>
    <cfRule type="cellIs" dxfId="238" priority="196" stopIfTrue="1" operator="equal">
      <formula>"追加"</formula>
    </cfRule>
  </conditionalFormatting>
  <conditionalFormatting sqref="H353:H356">
    <cfRule type="cellIs" dxfId="237" priority="193" stopIfTrue="1" operator="equal">
      <formula>"振替"</formula>
    </cfRule>
  </conditionalFormatting>
  <conditionalFormatting sqref="H360">
    <cfRule type="cellIs" dxfId="236" priority="181" stopIfTrue="1" operator="equal">
      <formula>"振替"</formula>
    </cfRule>
  </conditionalFormatting>
  <conditionalFormatting sqref="H360">
    <cfRule type="cellIs" dxfId="235" priority="182" stopIfTrue="1" operator="equal">
      <formula>"未定"</formula>
    </cfRule>
    <cfRule type="cellIs" dxfId="234" priority="183" stopIfTrue="1" operator="equal">
      <formula>"通常"</formula>
    </cfRule>
    <cfRule type="cellIs" dxfId="233" priority="184" stopIfTrue="1" operator="equal">
      <formula>"追加"</formula>
    </cfRule>
  </conditionalFormatting>
  <conditionalFormatting sqref="H361:H364">
    <cfRule type="cellIs" dxfId="232" priority="177" stopIfTrue="1" operator="equal">
      <formula>"振替"</formula>
    </cfRule>
  </conditionalFormatting>
  <conditionalFormatting sqref="H361:H364">
    <cfRule type="cellIs" dxfId="231" priority="178" stopIfTrue="1" operator="equal">
      <formula>"未定"</formula>
    </cfRule>
    <cfRule type="cellIs" dxfId="230" priority="179" stopIfTrue="1" operator="equal">
      <formula>"通常"</formula>
    </cfRule>
    <cfRule type="cellIs" dxfId="229" priority="180" stopIfTrue="1" operator="equal">
      <formula>"追加"</formula>
    </cfRule>
  </conditionalFormatting>
  <conditionalFormatting sqref="H365:H366">
    <cfRule type="cellIs" dxfId="228" priority="169" stopIfTrue="1" operator="equal">
      <formula>"振替"</formula>
    </cfRule>
  </conditionalFormatting>
  <conditionalFormatting sqref="H365:H366">
    <cfRule type="cellIs" dxfId="227" priority="170" stopIfTrue="1" operator="equal">
      <formula>"未定"</formula>
    </cfRule>
    <cfRule type="cellIs" dxfId="226" priority="171" stopIfTrue="1" operator="equal">
      <formula>"通常"</formula>
    </cfRule>
    <cfRule type="cellIs" dxfId="225" priority="172" stopIfTrue="1" operator="equal">
      <formula>"追加"</formula>
    </cfRule>
  </conditionalFormatting>
  <conditionalFormatting sqref="H367">
    <cfRule type="cellIs" dxfId="224" priority="165" stopIfTrue="1" operator="equal">
      <formula>"振替"</formula>
    </cfRule>
  </conditionalFormatting>
  <conditionalFormatting sqref="H367">
    <cfRule type="cellIs" dxfId="223" priority="166" stopIfTrue="1" operator="equal">
      <formula>"未定"</formula>
    </cfRule>
    <cfRule type="cellIs" dxfId="222" priority="167" stopIfTrue="1" operator="equal">
      <formula>"通常"</formula>
    </cfRule>
    <cfRule type="cellIs" dxfId="221" priority="168" stopIfTrue="1" operator="equal">
      <formula>"追加"</formula>
    </cfRule>
  </conditionalFormatting>
  <conditionalFormatting sqref="H368">
    <cfRule type="cellIs" dxfId="220" priority="162" stopIfTrue="1" operator="equal">
      <formula>"未定"</formula>
    </cfRule>
    <cfRule type="cellIs" dxfId="219" priority="163" stopIfTrue="1" operator="equal">
      <formula>"通常"</formula>
    </cfRule>
    <cfRule type="cellIs" dxfId="218" priority="164" stopIfTrue="1" operator="equal">
      <formula>"追加"</formula>
    </cfRule>
  </conditionalFormatting>
  <conditionalFormatting sqref="H368">
    <cfRule type="cellIs" dxfId="217" priority="161" stopIfTrue="1" operator="equal">
      <formula>"振替"</formula>
    </cfRule>
  </conditionalFormatting>
  <conditionalFormatting sqref="H369">
    <cfRule type="cellIs" dxfId="216" priority="145" stopIfTrue="1" operator="equal">
      <formula>"振替"</formula>
    </cfRule>
  </conditionalFormatting>
  <conditionalFormatting sqref="H369">
    <cfRule type="cellIs" dxfId="215" priority="146" stopIfTrue="1" operator="equal">
      <formula>"未定"</formula>
    </cfRule>
    <cfRule type="cellIs" dxfId="214" priority="147" stopIfTrue="1" operator="equal">
      <formula>"通常"</formula>
    </cfRule>
    <cfRule type="cellIs" dxfId="213" priority="148" stopIfTrue="1" operator="equal">
      <formula>"追加"</formula>
    </cfRule>
  </conditionalFormatting>
  <conditionalFormatting sqref="H370">
    <cfRule type="cellIs" dxfId="212" priority="141" stopIfTrue="1" operator="equal">
      <formula>"振替"</formula>
    </cfRule>
  </conditionalFormatting>
  <conditionalFormatting sqref="H370">
    <cfRule type="cellIs" dxfId="211" priority="142" stopIfTrue="1" operator="equal">
      <formula>"未定"</formula>
    </cfRule>
    <cfRule type="cellIs" dxfId="210" priority="143" stopIfTrue="1" operator="equal">
      <formula>"通常"</formula>
    </cfRule>
    <cfRule type="cellIs" dxfId="209" priority="144" stopIfTrue="1" operator="equal">
      <formula>"追加"</formula>
    </cfRule>
  </conditionalFormatting>
  <conditionalFormatting sqref="H377">
    <cfRule type="cellIs" dxfId="208" priority="138" stopIfTrue="1" operator="equal">
      <formula>"未定"</formula>
    </cfRule>
    <cfRule type="cellIs" dxfId="207" priority="139" stopIfTrue="1" operator="equal">
      <formula>"通常"</formula>
    </cfRule>
    <cfRule type="cellIs" dxfId="206" priority="140" stopIfTrue="1" operator="equal">
      <formula>"追加"</formula>
    </cfRule>
  </conditionalFormatting>
  <conditionalFormatting sqref="H377">
    <cfRule type="cellIs" dxfId="205" priority="137" stopIfTrue="1" operator="equal">
      <formula>"振替"</formula>
    </cfRule>
  </conditionalFormatting>
  <conditionalFormatting sqref="H394">
    <cfRule type="cellIs" dxfId="204" priority="106" stopIfTrue="1" operator="equal">
      <formula>"未定"</formula>
    </cfRule>
    <cfRule type="cellIs" dxfId="203" priority="107" stopIfTrue="1" operator="equal">
      <formula>"通常"</formula>
    </cfRule>
    <cfRule type="cellIs" dxfId="202" priority="108" stopIfTrue="1" operator="equal">
      <formula>"追加"</formula>
    </cfRule>
  </conditionalFormatting>
  <conditionalFormatting sqref="H394">
    <cfRule type="cellIs" dxfId="201" priority="105" stopIfTrue="1" operator="equal">
      <formula>"振替"</formula>
    </cfRule>
  </conditionalFormatting>
  <conditionalFormatting sqref="H388">
    <cfRule type="cellIs" dxfId="200" priority="66" stopIfTrue="1" operator="equal">
      <formula>"未定"</formula>
    </cfRule>
    <cfRule type="cellIs" dxfId="199" priority="67" stopIfTrue="1" operator="equal">
      <formula>"通常"</formula>
    </cfRule>
    <cfRule type="cellIs" dxfId="198" priority="68" stopIfTrue="1" operator="equal">
      <formula>"追加"</formula>
    </cfRule>
  </conditionalFormatting>
  <conditionalFormatting sqref="H388">
    <cfRule type="cellIs" dxfId="197" priority="65" stopIfTrue="1" operator="equal">
      <formula>"振替"</formula>
    </cfRule>
  </conditionalFormatting>
  <conditionalFormatting sqref="H230:H238">
    <cfRule type="cellIs" dxfId="196" priority="62" stopIfTrue="1" operator="equal">
      <formula>"未定"</formula>
    </cfRule>
    <cfRule type="cellIs" dxfId="195" priority="63" stopIfTrue="1" operator="equal">
      <formula>"通常"</formula>
    </cfRule>
    <cfRule type="cellIs" dxfId="194" priority="64" stopIfTrue="1" operator="equal">
      <formula>"追加"</formula>
    </cfRule>
  </conditionalFormatting>
  <conditionalFormatting sqref="H230:H238">
    <cfRule type="cellIs" dxfId="193" priority="61" stopIfTrue="1" operator="equal">
      <formula>"振替"</formula>
    </cfRule>
  </conditionalFormatting>
  <conditionalFormatting sqref="H107">
    <cfRule type="cellIs" dxfId="192" priority="54" stopIfTrue="1" operator="equal">
      <formula>"未定"</formula>
    </cfRule>
    <cfRule type="cellIs" dxfId="191" priority="55" stopIfTrue="1" operator="equal">
      <formula>"通常"</formula>
    </cfRule>
    <cfRule type="cellIs" dxfId="190" priority="56" stopIfTrue="1" operator="equal">
      <formula>"追加"</formula>
    </cfRule>
  </conditionalFormatting>
  <conditionalFormatting sqref="H107">
    <cfRule type="cellIs" dxfId="189" priority="53" stopIfTrue="1" operator="equal">
      <formula>"振替"</formula>
    </cfRule>
  </conditionalFormatting>
  <conditionalFormatting sqref="H329">
    <cfRule type="cellIs" dxfId="188" priority="46" stopIfTrue="1" operator="equal">
      <formula>"未定"</formula>
    </cfRule>
    <cfRule type="cellIs" dxfId="187" priority="47" stopIfTrue="1" operator="equal">
      <formula>"通常"</formula>
    </cfRule>
    <cfRule type="cellIs" dxfId="186" priority="48" stopIfTrue="1" operator="equal">
      <formula>"追加"</formula>
    </cfRule>
  </conditionalFormatting>
  <conditionalFormatting sqref="H329">
    <cfRule type="cellIs" dxfId="185" priority="45" stopIfTrue="1" operator="equal">
      <formula>"振替"</formula>
    </cfRule>
  </conditionalFormatting>
  <conditionalFormatting sqref="H115">
    <cfRule type="cellIs" dxfId="184" priority="37" stopIfTrue="1" operator="equal">
      <formula>"振替"</formula>
    </cfRule>
  </conditionalFormatting>
  <conditionalFormatting sqref="H115">
    <cfRule type="cellIs" dxfId="183" priority="38" stopIfTrue="1" operator="equal">
      <formula>"未定"</formula>
    </cfRule>
    <cfRule type="cellIs" dxfId="182" priority="39" stopIfTrue="1" operator="equal">
      <formula>"通常"</formula>
    </cfRule>
    <cfRule type="cellIs" dxfId="181" priority="40" stopIfTrue="1" operator="equal">
      <formula>"追加"</formula>
    </cfRule>
  </conditionalFormatting>
  <conditionalFormatting sqref="H207">
    <cfRule type="cellIs" dxfId="180" priority="34" stopIfTrue="1" operator="equal">
      <formula>"未定"</formula>
    </cfRule>
    <cfRule type="cellIs" dxfId="179" priority="35" stopIfTrue="1" operator="equal">
      <formula>"通常"</formula>
    </cfRule>
    <cfRule type="cellIs" dxfId="178" priority="36" stopIfTrue="1" operator="equal">
      <formula>"追加"</formula>
    </cfRule>
  </conditionalFormatting>
  <conditionalFormatting sqref="H207">
    <cfRule type="cellIs" dxfId="177" priority="33" stopIfTrue="1" operator="equal">
      <formula>"振替"</formula>
    </cfRule>
  </conditionalFormatting>
  <conditionalFormatting sqref="H196">
    <cfRule type="cellIs" dxfId="176" priority="30" stopIfTrue="1" operator="equal">
      <formula>"未定"</formula>
    </cfRule>
    <cfRule type="cellIs" dxfId="175" priority="31" stopIfTrue="1" operator="equal">
      <formula>"通常"</formula>
    </cfRule>
    <cfRule type="cellIs" dxfId="174" priority="32" stopIfTrue="1" operator="equal">
      <formula>"追加"</formula>
    </cfRule>
  </conditionalFormatting>
  <conditionalFormatting sqref="H196">
    <cfRule type="cellIs" dxfId="173" priority="29" stopIfTrue="1" operator="equal">
      <formula>"振替"</formula>
    </cfRule>
  </conditionalFormatting>
  <conditionalFormatting sqref="H49">
    <cfRule type="cellIs" dxfId="172" priority="26" stopIfTrue="1" operator="equal">
      <formula>"未定"</formula>
    </cfRule>
    <cfRule type="cellIs" dxfId="171" priority="27" stopIfTrue="1" operator="equal">
      <formula>"通常"</formula>
    </cfRule>
    <cfRule type="cellIs" dxfId="170" priority="28" stopIfTrue="1" operator="equal">
      <formula>"追加"</formula>
    </cfRule>
  </conditionalFormatting>
  <conditionalFormatting sqref="H49">
    <cfRule type="cellIs" dxfId="169" priority="25" stopIfTrue="1" operator="equal">
      <formula>"振替"</formula>
    </cfRule>
  </conditionalFormatting>
  <conditionalFormatting sqref="H51">
    <cfRule type="cellIs" dxfId="168" priority="21" stopIfTrue="1" operator="equal">
      <formula>"振替"</formula>
    </cfRule>
  </conditionalFormatting>
  <conditionalFormatting sqref="H51">
    <cfRule type="cellIs" dxfId="167" priority="22" stopIfTrue="1" operator="equal">
      <formula>"未定"</formula>
    </cfRule>
    <cfRule type="cellIs" dxfId="166" priority="23" stopIfTrue="1" operator="equal">
      <formula>"通常"</formula>
    </cfRule>
    <cfRule type="cellIs" dxfId="165" priority="24" stopIfTrue="1" operator="equal">
      <formula>"追加"</formula>
    </cfRule>
  </conditionalFormatting>
  <conditionalFormatting sqref="H268">
    <cfRule type="cellIs" dxfId="164" priority="18" stopIfTrue="1" operator="equal">
      <formula>"未定"</formula>
    </cfRule>
    <cfRule type="cellIs" dxfId="163" priority="19" stopIfTrue="1" operator="equal">
      <formula>"通常"</formula>
    </cfRule>
    <cfRule type="cellIs" dxfId="162" priority="20" stopIfTrue="1" operator="equal">
      <formula>"追加"</formula>
    </cfRule>
  </conditionalFormatting>
  <conditionalFormatting sqref="H268">
    <cfRule type="cellIs" dxfId="161" priority="17" stopIfTrue="1" operator="equal">
      <formula>"振替"</formula>
    </cfRule>
  </conditionalFormatting>
  <conditionalFormatting sqref="H275">
    <cfRule type="cellIs" dxfId="160" priority="13" stopIfTrue="1" operator="equal">
      <formula>"振替"</formula>
    </cfRule>
  </conditionalFormatting>
  <conditionalFormatting sqref="H275">
    <cfRule type="cellIs" dxfId="159" priority="14" stopIfTrue="1" operator="equal">
      <formula>"未定"</formula>
    </cfRule>
    <cfRule type="cellIs" dxfId="158" priority="15" stopIfTrue="1" operator="equal">
      <formula>"通常"</formula>
    </cfRule>
    <cfRule type="cellIs" dxfId="157" priority="16" stopIfTrue="1" operator="equal">
      <formula>"追加"</formula>
    </cfRule>
  </conditionalFormatting>
  <conditionalFormatting sqref="H384">
    <cfRule type="cellIs" dxfId="156" priority="10" stopIfTrue="1" operator="equal">
      <formula>"未定"</formula>
    </cfRule>
    <cfRule type="cellIs" dxfId="155" priority="11" stopIfTrue="1" operator="equal">
      <formula>"通常"</formula>
    </cfRule>
    <cfRule type="cellIs" dxfId="154" priority="12" stopIfTrue="1" operator="equal">
      <formula>"追加"</formula>
    </cfRule>
  </conditionalFormatting>
  <conditionalFormatting sqref="H384">
    <cfRule type="cellIs" dxfId="153" priority="9" stopIfTrue="1" operator="equal">
      <formula>"振替"</formula>
    </cfRule>
  </conditionalFormatting>
  <conditionalFormatting sqref="H385">
    <cfRule type="cellIs" dxfId="152" priority="6" stopIfTrue="1" operator="equal">
      <formula>"未定"</formula>
    </cfRule>
    <cfRule type="cellIs" dxfId="151" priority="7" stopIfTrue="1" operator="equal">
      <formula>"通常"</formula>
    </cfRule>
    <cfRule type="cellIs" dxfId="150" priority="8" stopIfTrue="1" operator="equal">
      <formula>"追加"</formula>
    </cfRule>
  </conditionalFormatting>
  <conditionalFormatting sqref="H385">
    <cfRule type="cellIs" dxfId="149" priority="5" stopIfTrue="1" operator="equal">
      <formula>"振替"</formula>
    </cfRule>
  </conditionalFormatting>
  <conditionalFormatting sqref="H380">
    <cfRule type="cellIs" dxfId="148" priority="1" stopIfTrue="1" operator="equal">
      <formula>"振替"</formula>
    </cfRule>
  </conditionalFormatting>
  <conditionalFormatting sqref="H380">
    <cfRule type="cellIs" dxfId="147" priority="2" stopIfTrue="1" operator="equal">
      <formula>"未定"</formula>
    </cfRule>
    <cfRule type="cellIs" dxfId="146" priority="3" stopIfTrue="1" operator="equal">
      <formula>"通常"</formula>
    </cfRule>
    <cfRule type="cellIs" dxfId="145" priority="4" stopIfTrue="1" operator="equal">
      <formula>"追加"</formula>
    </cfRule>
  </conditionalFormatting>
  <dataValidations xWindow="697" yWindow="487" count="15">
    <dataValidation type="list" allowBlank="1" showInputMessage="1" showErrorMessage="1" promptTitle="授業曜日" prompt="授業曜日を選択して下さい_x000a_" sqref="U10:U86 D87:D394" xr:uid="{00000000-0002-0000-0C00-000003000000}">
      <formula1>INDIRECT("data!$g$3:$g$10")</formula1>
    </dataValidation>
    <dataValidation type="list" allowBlank="1" showInputMessage="1" showErrorMessage="1" promptTitle="生徒氏名" prompt="生徒氏名を選択して下さい" sqref="I10:I85 I87:I394" xr:uid="{00000000-0002-0000-0C00-000004000000}">
      <formula1>INDIRECT("data!$T$3:$T$100")</formula1>
    </dataValidation>
    <dataValidation type="list" allowBlank="1" showInputMessage="1" showErrorMessage="1" promptTitle="授業時間" prompt="授業時間を選択して下さい" sqref="X10:X85 T87:T394" xr:uid="{00000000-0002-0000-0C00-000005000000}">
      <formula1>INDIRECT("data!$ｋ$3:$ｋ$6")</formula1>
    </dataValidation>
    <dataValidation type="list" allowBlank="1" showInputMessage="1" showErrorMessage="1" promptTitle="振替授業数" prompt="今月迄の振替授業数を選択して下さい" sqref="N85:N86 N10:N79" xr:uid="{00000000-0002-0000-0C00-000007000000}">
      <formula1>INDIRECT("data!$e$4:$e$50")</formula1>
    </dataValidation>
    <dataValidation type="list" allowBlank="1" showInputMessage="1" showErrorMessage="1" promptTitle="前倒し授業数" prompt="前倒し（翌月以降）の授業数を選択して下さい" sqref="N80:N84 N26:N39 N42:N57 N12:N21 P10:P86" xr:uid="{00000000-0002-0000-0C00-000006000000}">
      <formula1>INDIRECT("data!$e$4:$e$50")</formula1>
    </dataValidation>
    <dataValidation allowBlank="1" showInputMessage="1" showErrorMessage="1" prompt="生徒名を入力したら「Ｂ8」をコピーして貼り付けて下さい" sqref="B86" xr:uid="{00000000-0002-0000-0C00-000000000000}"/>
    <dataValidation type="list" allowBlank="1" showInputMessage="1" showErrorMessage="1" promptTitle="生徒氏名" prompt="生徒氏名を選択して下さい" sqref="I86" xr:uid="{00000000-0002-0000-0C00-000001000000}">
      <formula1>INDIRECT("data!$ｊ$3:$ｊ$100")</formula1>
    </dataValidation>
    <dataValidation type="list" allowBlank="1" showInputMessage="1" showErrorMessage="1" promptTitle="授業時間" prompt="授業時間を選択して下さい_x000a_該当しない場合は手入力を行って下さい。_x000a_" sqref="X86" xr:uid="{00000000-0002-0000-0C00-000002000000}">
      <formula1>INDIRECT("data!$ｈ$3:$ｈ$50")</formula1>
    </dataValidation>
    <dataValidation type="list" allowBlank="1" showInputMessage="1" showErrorMessage="1" promptTitle="通常授業数" prompt="今月の予定授業数を選択して下さい" sqref="L10:L86" xr:uid="{00000000-0002-0000-0C00-000009000000}">
      <formula1>INDIRECT("data!$e$4:$e$40")</formula1>
    </dataValidation>
    <dataValidation type="list" allowBlank="1" showInputMessage="1" showErrorMessage="1" promptTitle="授業区分" prompt="選択して下さい" sqref="H10:H85" xr:uid="{00000000-0002-0000-0C00-000008000000}">
      <formula1>INDIRECT("data!$c$4:$c$11")</formula1>
    </dataValidation>
    <dataValidation type="list" allowBlank="1" showInputMessage="1" showErrorMessage="1" promptTitle="講習授業数" prompt="講習授業数を選択して下さい" sqref="M10:M86" xr:uid="{00000000-0002-0000-0C00-00000A000000}">
      <formula1>INDIRECT("data!$e$4:$e$40")</formula1>
    </dataValidation>
    <dataValidation type="list" allowBlank="1" showInputMessage="1" showErrorMessage="1" promptTitle="追加授業数" prompt="今月の追加授業数を選択して下さい" sqref="O10:O86" xr:uid="{00000000-0002-0000-0C00-00000B000000}">
      <formula1>INDIRECT("data!$e$4:$e$40")</formula1>
    </dataValidation>
    <dataValidation type="list" allowBlank="1" showInputMessage="1" showErrorMessage="1" promptTitle="授業区分" prompt="選択して下さい" sqref="H86:H394" xr:uid="{00000000-0002-0000-0C00-00000C000000}">
      <formula1>INDIRECT("data!$c$4:$c$10")</formula1>
    </dataValidation>
    <dataValidation type="list" allowBlank="1" showInputMessage="1" showErrorMessage="1" promptTitle="科目" prompt="科目を選択して下さい" sqref="K10:K394" xr:uid="{00000000-0002-0000-0C00-00000E000000}">
      <formula1>INDIRECT("data!$d$4:$d$100")</formula1>
    </dataValidation>
    <dataValidation type="list" allowBlank="1" showInputMessage="1" showErrorMessage="1" promptTitle="講師名" prompt="講師名を選択して下さい" sqref="G10:G394" xr:uid="{00000000-0002-0000-0C00-00000D000000}">
      <formula1>INDIRECT("data!$i$3:$i$50")</formula1>
    </dataValidation>
  </dataValidations>
  <printOptions horizontalCentered="1"/>
  <pageMargins left="0" right="0" top="0.59055118110236227" bottom="0.39370078740157483" header="0.51181102362204722" footer="0.51181102362204722"/>
  <pageSetup paperSize="9" orientation="landscape" r:id="rId1"/>
  <headerFooter alignWithMargins="0"/>
  <colBreaks count="1" manualBreakCount="1">
    <brk id="2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47"/>
  <sheetViews>
    <sheetView workbookViewId="0">
      <selection activeCell="V28" sqref="V28"/>
    </sheetView>
  </sheetViews>
  <sheetFormatPr defaultRowHeight="13" x14ac:dyDescent="0.2"/>
  <cols>
    <col min="1" max="1" width="5.453125" customWidth="1"/>
    <col min="2" max="2" width="12.36328125" customWidth="1"/>
    <col min="3" max="3" width="5.90625" customWidth="1"/>
    <col min="8" max="17" width="9" style="1"/>
  </cols>
  <sheetData>
    <row r="1" spans="2:18" x14ac:dyDescent="0.2">
      <c r="B1" s="154" t="s">
        <v>70</v>
      </c>
      <c r="C1" s="154" t="s">
        <v>35</v>
      </c>
      <c r="D1" s="155" t="s">
        <v>36</v>
      </c>
      <c r="E1" s="1290" t="s">
        <v>553</v>
      </c>
      <c r="F1" s="1290"/>
      <c r="G1" s="154" t="s">
        <v>66</v>
      </c>
      <c r="H1" s="158" t="s">
        <v>552</v>
      </c>
      <c r="I1" s="72" t="s">
        <v>46</v>
      </c>
      <c r="J1" s="72" t="s">
        <v>214</v>
      </c>
      <c r="K1" s="72" t="s">
        <v>304</v>
      </c>
      <c r="L1" s="72" t="s">
        <v>358</v>
      </c>
      <c r="M1" s="72" t="s">
        <v>407</v>
      </c>
      <c r="N1" s="72" t="s">
        <v>541</v>
      </c>
      <c r="O1" s="72" t="s">
        <v>542</v>
      </c>
      <c r="P1" s="72" t="s">
        <v>543</v>
      </c>
      <c r="Q1" s="72" t="s">
        <v>349</v>
      </c>
    </row>
    <row r="2" spans="2:18" x14ac:dyDescent="0.2">
      <c r="B2" s="151" t="s">
        <v>577</v>
      </c>
      <c r="C2" s="5" t="str">
        <f>IF(B2="","",VLOOKUP(B2,DATA!$T$3:$U$56,2,FALSE))</f>
        <v>小2</v>
      </c>
      <c r="D2" s="156" t="s">
        <v>186</v>
      </c>
      <c r="E2" s="1463" t="s">
        <v>392</v>
      </c>
      <c r="F2" s="1463"/>
      <c r="G2" s="92" t="s">
        <v>349</v>
      </c>
      <c r="H2" s="158" t="s">
        <v>554</v>
      </c>
      <c r="I2" s="158" t="s">
        <v>181</v>
      </c>
      <c r="J2" s="158" t="s">
        <v>181</v>
      </c>
      <c r="K2" s="158" t="s">
        <v>220</v>
      </c>
      <c r="L2" s="158" t="s">
        <v>181</v>
      </c>
      <c r="M2" s="158" t="s">
        <v>181</v>
      </c>
      <c r="N2" s="158" t="s">
        <v>181</v>
      </c>
      <c r="O2" s="158" t="s">
        <v>181</v>
      </c>
      <c r="P2" s="158" t="s">
        <v>181</v>
      </c>
      <c r="Q2" s="158" t="s">
        <v>551</v>
      </c>
      <c r="R2" s="153" t="s">
        <v>551</v>
      </c>
    </row>
    <row r="3" spans="2:18" x14ac:dyDescent="0.2">
      <c r="B3" s="151" t="s">
        <v>342</v>
      </c>
      <c r="C3" s="5" t="str">
        <f>IF(B3="","",VLOOKUP(B3,DATA!$T$3:$U$56,2,FALSE))</f>
        <v>小5</v>
      </c>
      <c r="D3" s="156" t="s">
        <v>186</v>
      </c>
      <c r="E3" s="1463" t="s">
        <v>392</v>
      </c>
      <c r="F3" s="1463"/>
      <c r="G3" s="92" t="s">
        <v>349</v>
      </c>
      <c r="H3" s="158" t="s">
        <v>554</v>
      </c>
      <c r="I3" s="158" t="s">
        <v>550</v>
      </c>
      <c r="J3" s="158" t="s">
        <v>550</v>
      </c>
      <c r="K3" s="158" t="s">
        <v>544</v>
      </c>
      <c r="L3" s="158" t="s">
        <v>550</v>
      </c>
      <c r="M3" s="158" t="s">
        <v>550</v>
      </c>
      <c r="N3" s="158" t="s">
        <v>550</v>
      </c>
      <c r="O3" s="158" t="s">
        <v>550</v>
      </c>
      <c r="P3" s="158" t="s">
        <v>550</v>
      </c>
      <c r="Q3" s="158" t="s">
        <v>551</v>
      </c>
      <c r="R3" s="153" t="s">
        <v>551</v>
      </c>
    </row>
    <row r="4" spans="2:18" x14ac:dyDescent="0.2">
      <c r="B4" s="151" t="s">
        <v>342</v>
      </c>
      <c r="C4" s="5" t="str">
        <f>IF(B4="","",VLOOKUP(B4,DATA!$T$3:$U$56,2,FALSE))</f>
        <v>小5</v>
      </c>
      <c r="D4" s="156" t="s">
        <v>43</v>
      </c>
      <c r="E4" s="1463" t="s">
        <v>392</v>
      </c>
      <c r="F4" s="1464"/>
      <c r="G4" s="92" t="s">
        <v>349</v>
      </c>
      <c r="H4" s="158" t="s">
        <v>554</v>
      </c>
      <c r="I4" s="158" t="s">
        <v>550</v>
      </c>
      <c r="J4" s="158" t="s">
        <v>550</v>
      </c>
      <c r="K4" s="158" t="s">
        <v>544</v>
      </c>
      <c r="L4" s="158" t="s">
        <v>550</v>
      </c>
      <c r="M4" s="158" t="s">
        <v>550</v>
      </c>
      <c r="N4" s="158" t="s">
        <v>550</v>
      </c>
      <c r="O4" s="158" t="s">
        <v>550</v>
      </c>
      <c r="P4" s="158" t="s">
        <v>550</v>
      </c>
      <c r="Q4" s="158" t="s">
        <v>551</v>
      </c>
      <c r="R4" s="153" t="s">
        <v>547</v>
      </c>
    </row>
    <row r="5" spans="2:18" x14ac:dyDescent="0.2">
      <c r="B5" s="151" t="s">
        <v>342</v>
      </c>
      <c r="C5" s="5" t="str">
        <f>IF(B5="","",VLOOKUP(B5,DATA!$T$3:$U$56,2,FALSE))</f>
        <v>小5</v>
      </c>
      <c r="D5" s="156" t="s">
        <v>187</v>
      </c>
      <c r="E5" s="1463" t="s">
        <v>392</v>
      </c>
      <c r="F5" s="1464"/>
      <c r="G5" s="92" t="s">
        <v>349</v>
      </c>
      <c r="H5" s="158" t="s">
        <v>554</v>
      </c>
      <c r="I5" s="158" t="s">
        <v>550</v>
      </c>
      <c r="J5" s="158" t="s">
        <v>550</v>
      </c>
      <c r="K5" s="158" t="s">
        <v>544</v>
      </c>
      <c r="L5" s="158" t="s">
        <v>550</v>
      </c>
      <c r="M5" s="158" t="s">
        <v>550</v>
      </c>
      <c r="N5" s="158" t="s">
        <v>550</v>
      </c>
      <c r="O5" s="158" t="s">
        <v>550</v>
      </c>
      <c r="P5" s="158" t="s">
        <v>550</v>
      </c>
      <c r="Q5" s="158" t="s">
        <v>551</v>
      </c>
      <c r="R5" s="153" t="s">
        <v>544</v>
      </c>
    </row>
    <row r="6" spans="2:18" x14ac:dyDescent="0.2">
      <c r="B6" s="93" t="s">
        <v>428</v>
      </c>
      <c r="C6" s="5" t="e">
        <f>IF(B6="","",VLOOKUP(B6,DATA!$T$3:$U$56,2,FALSE))</f>
        <v>#N/A</v>
      </c>
      <c r="D6" s="156" t="s">
        <v>41</v>
      </c>
      <c r="E6" s="1463" t="s">
        <v>389</v>
      </c>
      <c r="F6" s="1464"/>
      <c r="G6" s="92" t="s">
        <v>358</v>
      </c>
      <c r="H6" s="158"/>
      <c r="I6" s="158" t="s">
        <v>550</v>
      </c>
      <c r="J6" s="158" t="s">
        <v>544</v>
      </c>
      <c r="K6" s="158" t="s">
        <v>544</v>
      </c>
      <c r="L6" s="158" t="s">
        <v>551</v>
      </c>
      <c r="M6" s="158" t="s">
        <v>550</v>
      </c>
      <c r="N6" s="158" t="s">
        <v>557</v>
      </c>
      <c r="O6" s="158" t="s">
        <v>557</v>
      </c>
      <c r="P6" s="158"/>
      <c r="Q6" s="158"/>
      <c r="R6" s="135" t="s">
        <v>548</v>
      </c>
    </row>
    <row r="7" spans="2:18" x14ac:dyDescent="0.2">
      <c r="B7" s="93" t="s">
        <v>534</v>
      </c>
      <c r="C7" s="5" t="s">
        <v>351</v>
      </c>
      <c r="D7" s="156" t="s">
        <v>41</v>
      </c>
      <c r="E7" s="1463" t="s">
        <v>533</v>
      </c>
      <c r="F7" s="1464"/>
      <c r="G7" s="92" t="s">
        <v>48</v>
      </c>
      <c r="H7" s="158" t="s">
        <v>554</v>
      </c>
      <c r="I7" s="158" t="s">
        <v>548</v>
      </c>
      <c r="J7" s="158" t="s">
        <v>548</v>
      </c>
      <c r="K7" s="158" t="s">
        <v>551</v>
      </c>
      <c r="L7" s="158" t="s">
        <v>548</v>
      </c>
      <c r="M7" s="158" t="s">
        <v>548</v>
      </c>
      <c r="N7" s="158" t="s">
        <v>548</v>
      </c>
      <c r="O7" s="158" t="s">
        <v>548</v>
      </c>
      <c r="P7" s="158" t="s">
        <v>548</v>
      </c>
      <c r="Q7" s="158" t="s">
        <v>548</v>
      </c>
      <c r="R7" s="135" t="s">
        <v>557</v>
      </c>
    </row>
    <row r="8" spans="2:18" x14ac:dyDescent="0.2">
      <c r="B8" s="93" t="s">
        <v>500</v>
      </c>
      <c r="C8" s="5" t="s">
        <v>501</v>
      </c>
      <c r="D8" s="156" t="s">
        <v>41</v>
      </c>
      <c r="E8" s="1463" t="s">
        <v>392</v>
      </c>
      <c r="F8" s="1464"/>
      <c r="G8" s="92" t="s">
        <v>279</v>
      </c>
      <c r="H8" s="158"/>
      <c r="I8" s="158" t="s">
        <v>550</v>
      </c>
      <c r="J8" s="158" t="s">
        <v>551</v>
      </c>
      <c r="K8" s="158" t="s">
        <v>547</v>
      </c>
      <c r="L8" s="158" t="s">
        <v>544</v>
      </c>
      <c r="M8" s="158" t="s">
        <v>557</v>
      </c>
      <c r="N8" s="158" t="s">
        <v>557</v>
      </c>
      <c r="O8" s="158" t="s">
        <v>557</v>
      </c>
      <c r="P8" s="158" t="s">
        <v>550</v>
      </c>
      <c r="Q8" s="158" t="s">
        <v>550</v>
      </c>
    </row>
    <row r="9" spans="2:18" x14ac:dyDescent="0.2">
      <c r="B9" s="151" t="s">
        <v>423</v>
      </c>
      <c r="C9" s="5" t="str">
        <f>IF(B9="","",VLOOKUP(B9,DATA!$T$3:$U$56,2,FALSE))</f>
        <v>中2</v>
      </c>
      <c r="D9" s="156" t="s">
        <v>301</v>
      </c>
      <c r="E9" s="1463" t="s">
        <v>392</v>
      </c>
      <c r="F9" s="1464"/>
      <c r="G9" s="92" t="s">
        <v>48</v>
      </c>
      <c r="H9" s="158" t="s">
        <v>554</v>
      </c>
      <c r="I9" s="158" t="s">
        <v>548</v>
      </c>
      <c r="J9" s="158" t="s">
        <v>548</v>
      </c>
      <c r="K9" s="158" t="s">
        <v>551</v>
      </c>
      <c r="L9" s="158" t="s">
        <v>548</v>
      </c>
      <c r="M9" s="158" t="s">
        <v>548</v>
      </c>
      <c r="N9" s="158" t="s">
        <v>548</v>
      </c>
      <c r="O9" s="158" t="s">
        <v>548</v>
      </c>
      <c r="P9" s="158" t="s">
        <v>548</v>
      </c>
      <c r="Q9" s="158" t="s">
        <v>548</v>
      </c>
    </row>
    <row r="10" spans="2:18" x14ac:dyDescent="0.2">
      <c r="B10" s="132" t="s">
        <v>272</v>
      </c>
      <c r="C10" s="5" t="e">
        <f>IF(B10="","",VLOOKUP(B10,DATA!$T$3:$U$56,2,FALSE))</f>
        <v>#N/A</v>
      </c>
      <c r="D10" s="156" t="s">
        <v>41</v>
      </c>
      <c r="E10" s="1463" t="s">
        <v>389</v>
      </c>
      <c r="F10" s="1464"/>
      <c r="G10" s="92" t="s">
        <v>214</v>
      </c>
      <c r="H10" s="158"/>
      <c r="I10" s="158" t="s">
        <v>550</v>
      </c>
      <c r="J10" s="158" t="s">
        <v>551</v>
      </c>
      <c r="K10" s="158" t="s">
        <v>556</v>
      </c>
      <c r="L10" s="158" t="s">
        <v>556</v>
      </c>
      <c r="M10" s="158" t="s">
        <v>556</v>
      </c>
      <c r="N10" s="158" t="s">
        <v>544</v>
      </c>
      <c r="O10" s="158" t="s">
        <v>557</v>
      </c>
      <c r="P10" s="158" t="s">
        <v>550</v>
      </c>
      <c r="Q10" s="158" t="s">
        <v>550</v>
      </c>
    </row>
    <row r="11" spans="2:18" x14ac:dyDescent="0.2">
      <c r="B11" s="132" t="s">
        <v>272</v>
      </c>
      <c r="C11" s="5" t="e">
        <f>IF(B11="","",VLOOKUP(B11,DATA!$T$3:$U$56,2,FALSE))</f>
        <v>#N/A</v>
      </c>
      <c r="D11" s="156" t="s">
        <v>43</v>
      </c>
      <c r="E11" s="1463" t="s">
        <v>389</v>
      </c>
      <c r="F11" s="1464"/>
      <c r="G11" s="92" t="s">
        <v>358</v>
      </c>
      <c r="H11" s="158"/>
      <c r="I11" s="158" t="s">
        <v>550</v>
      </c>
      <c r="J11" s="158" t="s">
        <v>556</v>
      </c>
      <c r="K11" s="158" t="s">
        <v>556</v>
      </c>
      <c r="L11" s="158" t="s">
        <v>551</v>
      </c>
      <c r="M11" s="158" t="s">
        <v>556</v>
      </c>
      <c r="N11" s="158" t="s">
        <v>560</v>
      </c>
      <c r="O11" s="158" t="s">
        <v>557</v>
      </c>
      <c r="P11" s="158" t="s">
        <v>557</v>
      </c>
      <c r="Q11" s="158" t="s">
        <v>550</v>
      </c>
    </row>
    <row r="12" spans="2:18" x14ac:dyDescent="0.2">
      <c r="B12" s="132" t="s">
        <v>272</v>
      </c>
      <c r="C12" s="5" t="e">
        <f>IF(B12="","",VLOOKUP(B12,DATA!$T$3:$U$56,2,FALSE))</f>
        <v>#N/A</v>
      </c>
      <c r="D12" s="156" t="s">
        <v>326</v>
      </c>
      <c r="E12" s="1463" t="s">
        <v>389</v>
      </c>
      <c r="F12" s="1464"/>
      <c r="G12" s="92" t="s">
        <v>57</v>
      </c>
      <c r="H12" s="158"/>
      <c r="I12" s="158" t="s">
        <v>550</v>
      </c>
      <c r="J12" s="158" t="s">
        <v>556</v>
      </c>
      <c r="K12" s="158" t="s">
        <v>556</v>
      </c>
      <c r="L12" s="158" t="s">
        <v>556</v>
      </c>
      <c r="M12" s="158" t="s">
        <v>556</v>
      </c>
      <c r="N12" s="158" t="s">
        <v>544</v>
      </c>
      <c r="O12" s="158" t="s">
        <v>557</v>
      </c>
      <c r="P12" s="158" t="s">
        <v>557</v>
      </c>
      <c r="Q12" s="158" t="s">
        <v>548</v>
      </c>
    </row>
    <row r="13" spans="2:18" x14ac:dyDescent="0.2">
      <c r="B13" s="132" t="s">
        <v>300</v>
      </c>
      <c r="C13" s="5" t="e">
        <f>IF(B13="","",VLOOKUP(B13,DATA!$T$3:$U$56,2,FALSE))</f>
        <v>#N/A</v>
      </c>
      <c r="D13" s="156" t="s">
        <v>301</v>
      </c>
      <c r="E13" s="1463" t="s">
        <v>392</v>
      </c>
      <c r="F13" s="1464"/>
      <c r="G13" s="157" t="s">
        <v>309</v>
      </c>
      <c r="H13" s="158"/>
      <c r="I13" s="158" t="s">
        <v>547</v>
      </c>
      <c r="J13" s="158" t="s">
        <v>557</v>
      </c>
      <c r="K13" s="158" t="s">
        <v>551</v>
      </c>
      <c r="L13" s="158" t="s">
        <v>557</v>
      </c>
      <c r="M13" s="158" t="s">
        <v>557</v>
      </c>
      <c r="N13" s="158" t="s">
        <v>557</v>
      </c>
      <c r="O13" s="158" t="s">
        <v>557</v>
      </c>
      <c r="P13" s="158" t="s">
        <v>550</v>
      </c>
      <c r="Q13" s="158" t="s">
        <v>550</v>
      </c>
    </row>
    <row r="14" spans="2:18" x14ac:dyDescent="0.2">
      <c r="B14" s="132" t="s">
        <v>302</v>
      </c>
      <c r="C14" s="5" t="e">
        <f>IF(B14="","",VLOOKUP(B14,DATA!$T$3:$U$56,2,FALSE))</f>
        <v>#N/A</v>
      </c>
      <c r="D14" s="156" t="s">
        <v>301</v>
      </c>
      <c r="E14" s="1463" t="s">
        <v>392</v>
      </c>
      <c r="F14" s="1464"/>
      <c r="G14" s="150" t="s">
        <v>57</v>
      </c>
      <c r="H14" s="158"/>
      <c r="I14" s="158" t="s">
        <v>551</v>
      </c>
      <c r="J14" s="158" t="s">
        <v>557</v>
      </c>
      <c r="K14" s="158" t="s">
        <v>547</v>
      </c>
      <c r="L14" s="158" t="s">
        <v>557</v>
      </c>
      <c r="M14" s="158" t="s">
        <v>557</v>
      </c>
      <c r="N14" s="158" t="s">
        <v>557</v>
      </c>
      <c r="O14" s="158" t="s">
        <v>557</v>
      </c>
      <c r="P14" s="158" t="s">
        <v>550</v>
      </c>
      <c r="Q14" s="158" t="s">
        <v>550</v>
      </c>
    </row>
    <row r="15" spans="2:18" x14ac:dyDescent="0.2">
      <c r="B15" s="132" t="s">
        <v>334</v>
      </c>
      <c r="C15" s="5" t="e">
        <f>IF(B15="","",VLOOKUP(B15,DATA!$T$3:$U$56,2,FALSE))</f>
        <v>#N/A</v>
      </c>
      <c r="D15" s="156" t="s">
        <v>43</v>
      </c>
      <c r="E15" s="1463" t="s">
        <v>389</v>
      </c>
      <c r="F15" s="1464"/>
      <c r="G15" s="92" t="s">
        <v>407</v>
      </c>
      <c r="H15" s="158"/>
      <c r="I15" s="158" t="s">
        <v>550</v>
      </c>
      <c r="J15" s="158" t="s">
        <v>547</v>
      </c>
      <c r="K15" s="158" t="s">
        <v>547</v>
      </c>
      <c r="L15" s="158" t="s">
        <v>547</v>
      </c>
      <c r="M15" s="158" t="s">
        <v>558</v>
      </c>
      <c r="N15" s="158" t="s">
        <v>557</v>
      </c>
      <c r="O15" s="158"/>
      <c r="P15" s="158"/>
      <c r="Q15" s="158"/>
    </row>
    <row r="16" spans="2:18" x14ac:dyDescent="0.2">
      <c r="B16" s="132" t="s">
        <v>336</v>
      </c>
      <c r="C16" s="5" t="e">
        <f>IF(B16="","",VLOOKUP(B16,DATA!$T$3:$U$56,2,FALSE))</f>
        <v>#N/A</v>
      </c>
      <c r="D16" s="156" t="s">
        <v>41</v>
      </c>
      <c r="E16" s="1463" t="s">
        <v>389</v>
      </c>
      <c r="F16" s="1464"/>
      <c r="G16" s="92" t="s">
        <v>358</v>
      </c>
      <c r="H16" s="158"/>
      <c r="I16" s="158" t="s">
        <v>550</v>
      </c>
      <c r="J16" s="158" t="s">
        <v>546</v>
      </c>
      <c r="K16" s="158" t="s">
        <v>546</v>
      </c>
      <c r="L16" s="158" t="s">
        <v>551</v>
      </c>
      <c r="M16" s="158" t="s">
        <v>546</v>
      </c>
      <c r="N16" s="158" t="s">
        <v>557</v>
      </c>
      <c r="O16" s="158" t="s">
        <v>557</v>
      </c>
      <c r="P16" s="158" t="s">
        <v>550</v>
      </c>
      <c r="Q16" s="158" t="s">
        <v>550</v>
      </c>
    </row>
    <row r="17" spans="2:17" x14ac:dyDescent="0.2">
      <c r="B17" s="132" t="s">
        <v>333</v>
      </c>
      <c r="C17" s="5" t="e">
        <f>IF(B17="","",VLOOKUP(B17,DATA!$T$3:$U$56,2,FALSE))</f>
        <v>#N/A</v>
      </c>
      <c r="D17" s="156" t="s">
        <v>326</v>
      </c>
      <c r="E17" s="1463" t="s">
        <v>389</v>
      </c>
      <c r="F17" s="1464"/>
      <c r="G17" s="92" t="s">
        <v>279</v>
      </c>
      <c r="H17" s="158"/>
      <c r="I17" s="158" t="s">
        <v>550</v>
      </c>
      <c r="J17" s="158" t="s">
        <v>551</v>
      </c>
      <c r="K17" s="158" t="s">
        <v>546</v>
      </c>
      <c r="L17" s="158" t="s">
        <v>546</v>
      </c>
      <c r="M17" s="158" t="s">
        <v>546</v>
      </c>
      <c r="N17" s="158" t="s">
        <v>557</v>
      </c>
      <c r="O17" s="158" t="s">
        <v>557</v>
      </c>
      <c r="P17" s="158" t="s">
        <v>550</v>
      </c>
      <c r="Q17" s="158" t="s">
        <v>550</v>
      </c>
    </row>
    <row r="18" spans="2:17" x14ac:dyDescent="0.2">
      <c r="B18" s="93" t="s">
        <v>430</v>
      </c>
      <c r="C18" s="5" t="str">
        <f>IF(B18="","",VLOOKUP(B18,DATA!$T$3:$U$56,2,FALSE))</f>
        <v>高1</v>
      </c>
      <c r="D18" s="156" t="s">
        <v>47</v>
      </c>
      <c r="E18" s="1463" t="s">
        <v>390</v>
      </c>
      <c r="F18" s="1464"/>
      <c r="G18" s="92" t="s">
        <v>48</v>
      </c>
      <c r="H18" s="158"/>
      <c r="I18" s="158" t="s">
        <v>557</v>
      </c>
      <c r="J18" s="158" t="s">
        <v>550</v>
      </c>
      <c r="K18" s="158" t="s">
        <v>551</v>
      </c>
      <c r="L18" s="158" t="s">
        <v>550</v>
      </c>
      <c r="M18" s="158" t="s">
        <v>550</v>
      </c>
      <c r="N18" s="158" t="s">
        <v>550</v>
      </c>
      <c r="O18" s="158" t="s">
        <v>550</v>
      </c>
      <c r="P18" s="158" t="s">
        <v>550</v>
      </c>
      <c r="Q18" s="158" t="s">
        <v>550</v>
      </c>
    </row>
    <row r="19" spans="2:17" x14ac:dyDescent="0.2">
      <c r="B19" s="93" t="s">
        <v>401</v>
      </c>
      <c r="C19" s="5" t="str">
        <f>IF(B19="","",VLOOKUP(B19,DATA!$T$3:$U$56,2,FALSE))</f>
        <v>高1</v>
      </c>
      <c r="D19" s="156" t="s">
        <v>356</v>
      </c>
      <c r="E19" s="1463" t="s">
        <v>390</v>
      </c>
      <c r="F19" s="1464"/>
      <c r="G19" s="92" t="s">
        <v>48</v>
      </c>
      <c r="H19" s="158" t="s">
        <v>554</v>
      </c>
      <c r="I19" s="158" t="s">
        <v>548</v>
      </c>
      <c r="J19" s="158" t="s">
        <v>548</v>
      </c>
      <c r="K19" s="158" t="s">
        <v>551</v>
      </c>
      <c r="L19" s="158" t="s">
        <v>548</v>
      </c>
      <c r="M19" s="158" t="s">
        <v>548</v>
      </c>
      <c r="N19" s="158" t="s">
        <v>548</v>
      </c>
      <c r="O19" s="158" t="s">
        <v>548</v>
      </c>
      <c r="P19" s="158" t="s">
        <v>548</v>
      </c>
      <c r="Q19" s="158" t="s">
        <v>548</v>
      </c>
    </row>
    <row r="20" spans="2:17" x14ac:dyDescent="0.2">
      <c r="B20" s="93" t="s">
        <v>401</v>
      </c>
      <c r="C20" s="5" t="str">
        <f>IF(B20="","",VLOOKUP(B20,DATA!$T$3:$U$56,2,FALSE))</f>
        <v>高1</v>
      </c>
      <c r="D20" s="156" t="s">
        <v>45</v>
      </c>
      <c r="E20" s="1463" t="s">
        <v>390</v>
      </c>
      <c r="F20" s="1464"/>
      <c r="G20" s="92" t="s">
        <v>48</v>
      </c>
      <c r="H20" s="158" t="s">
        <v>554</v>
      </c>
      <c r="I20" s="158" t="s">
        <v>548</v>
      </c>
      <c r="J20" s="158" t="s">
        <v>548</v>
      </c>
      <c r="K20" s="158" t="s">
        <v>551</v>
      </c>
      <c r="L20" s="158" t="s">
        <v>548</v>
      </c>
      <c r="M20" s="158" t="s">
        <v>548</v>
      </c>
      <c r="N20" s="158" t="s">
        <v>548</v>
      </c>
      <c r="O20" s="158" t="s">
        <v>548</v>
      </c>
      <c r="P20" s="158" t="s">
        <v>548</v>
      </c>
      <c r="Q20" s="158" t="s">
        <v>548</v>
      </c>
    </row>
    <row r="21" spans="2:17" x14ac:dyDescent="0.2">
      <c r="B21" s="93" t="s">
        <v>355</v>
      </c>
      <c r="C21" s="5" t="e">
        <f>IF(B21="","",VLOOKUP(B21,DATA!$T$3:$U$56,2,FALSE))</f>
        <v>#N/A</v>
      </c>
      <c r="D21" s="156" t="s">
        <v>45</v>
      </c>
      <c r="E21" s="1463" t="s">
        <v>381</v>
      </c>
      <c r="F21" s="1464"/>
      <c r="G21" s="92" t="s">
        <v>358</v>
      </c>
      <c r="H21" s="158"/>
      <c r="I21" s="158" t="s">
        <v>547</v>
      </c>
      <c r="J21" s="158" t="s">
        <v>548</v>
      </c>
      <c r="K21" s="158" t="s">
        <v>551</v>
      </c>
      <c r="L21" s="158" t="s">
        <v>551</v>
      </c>
      <c r="M21" s="158" t="s">
        <v>544</v>
      </c>
      <c r="N21" s="158" t="s">
        <v>544</v>
      </c>
      <c r="O21" s="158" t="s">
        <v>557</v>
      </c>
      <c r="P21" s="158" t="s">
        <v>557</v>
      </c>
      <c r="Q21" s="158" t="s">
        <v>550</v>
      </c>
    </row>
    <row r="22" spans="2:17" x14ac:dyDescent="0.2">
      <c r="B22" s="93" t="s">
        <v>355</v>
      </c>
      <c r="C22" s="5" t="e">
        <f>IF(B22="","",VLOOKUP(B22,DATA!$T$3:$U$56,2,FALSE))</f>
        <v>#N/A</v>
      </c>
      <c r="D22" s="156" t="s">
        <v>207</v>
      </c>
      <c r="E22" s="1463" t="s">
        <v>381</v>
      </c>
      <c r="F22" s="1464"/>
      <c r="G22" s="92" t="s">
        <v>48</v>
      </c>
      <c r="H22" s="158"/>
      <c r="I22" s="158" t="s">
        <v>546</v>
      </c>
      <c r="J22" s="158"/>
      <c r="K22" s="158" t="s">
        <v>551</v>
      </c>
      <c r="L22" s="158" t="s">
        <v>547</v>
      </c>
      <c r="M22" s="158" t="s">
        <v>544</v>
      </c>
      <c r="N22" s="158" t="s">
        <v>561</v>
      </c>
      <c r="O22" s="158" t="s">
        <v>557</v>
      </c>
      <c r="P22" s="158" t="s">
        <v>550</v>
      </c>
      <c r="Q22" s="158" t="s">
        <v>550</v>
      </c>
    </row>
    <row r="23" spans="2:17" x14ac:dyDescent="0.2">
      <c r="B23" s="93" t="s">
        <v>395</v>
      </c>
      <c r="C23" s="5" t="str">
        <f>IF(B23="","",VLOOKUP(B23,DATA!$T$3:$U$56,2,FALSE))</f>
        <v>高1</v>
      </c>
      <c r="D23" s="156" t="s">
        <v>45</v>
      </c>
      <c r="E23" s="1465" t="s">
        <v>497</v>
      </c>
      <c r="F23" s="1466"/>
      <c r="G23" s="92" t="s">
        <v>48</v>
      </c>
      <c r="H23" s="158" t="s">
        <v>554</v>
      </c>
      <c r="I23" s="158" t="s">
        <v>548</v>
      </c>
      <c r="J23" s="158" t="s">
        <v>548</v>
      </c>
      <c r="K23" s="158" t="s">
        <v>551</v>
      </c>
      <c r="L23" s="158" t="s">
        <v>548</v>
      </c>
      <c r="M23" s="158" t="s">
        <v>548</v>
      </c>
      <c r="N23" s="158" t="s">
        <v>548</v>
      </c>
      <c r="O23" s="158" t="s">
        <v>548</v>
      </c>
      <c r="P23" s="158" t="s">
        <v>548</v>
      </c>
      <c r="Q23" s="158" t="s">
        <v>548</v>
      </c>
    </row>
    <row r="24" spans="2:17" x14ac:dyDescent="0.2">
      <c r="B24" s="93" t="s">
        <v>395</v>
      </c>
      <c r="C24" s="5" t="str">
        <f>IF(B24="","",VLOOKUP(B24,DATA!$T$3:$U$56,2,FALSE))</f>
        <v>高1</v>
      </c>
      <c r="D24" s="156" t="s">
        <v>207</v>
      </c>
      <c r="E24" s="1465" t="s">
        <v>497</v>
      </c>
      <c r="F24" s="1466"/>
      <c r="G24" s="92" t="s">
        <v>48</v>
      </c>
      <c r="H24" s="158" t="s">
        <v>554</v>
      </c>
      <c r="I24" s="158" t="s">
        <v>548</v>
      </c>
      <c r="J24" s="158" t="s">
        <v>548</v>
      </c>
      <c r="K24" s="158" t="s">
        <v>551</v>
      </c>
      <c r="L24" s="158" t="s">
        <v>548</v>
      </c>
      <c r="M24" s="158" t="s">
        <v>548</v>
      </c>
      <c r="N24" s="158" t="s">
        <v>548</v>
      </c>
      <c r="O24" s="158" t="s">
        <v>548</v>
      </c>
      <c r="P24" s="158" t="s">
        <v>548</v>
      </c>
      <c r="Q24" s="158" t="s">
        <v>548</v>
      </c>
    </row>
    <row r="25" spans="2:17" x14ac:dyDescent="0.2">
      <c r="B25" s="93" t="s">
        <v>400</v>
      </c>
      <c r="C25" s="5" t="e">
        <f>IF(B25="","",VLOOKUP(B25,DATA!$T$3:$U$56,2,FALSE))</f>
        <v>#N/A</v>
      </c>
      <c r="D25" s="156" t="s">
        <v>45</v>
      </c>
      <c r="E25" s="1465" t="s">
        <v>496</v>
      </c>
      <c r="F25" s="1466"/>
      <c r="G25" s="92" t="s">
        <v>358</v>
      </c>
      <c r="H25" s="158"/>
      <c r="I25" s="158" t="s">
        <v>546</v>
      </c>
      <c r="J25" s="158" t="s">
        <v>548</v>
      </c>
      <c r="K25" s="158" t="s">
        <v>546</v>
      </c>
      <c r="L25" s="158" t="s">
        <v>551</v>
      </c>
      <c r="M25" s="158" t="s">
        <v>545</v>
      </c>
      <c r="N25" s="158" t="s">
        <v>545</v>
      </c>
      <c r="O25" s="158" t="s">
        <v>544</v>
      </c>
      <c r="P25" s="158" t="s">
        <v>557</v>
      </c>
      <c r="Q25" s="158" t="s">
        <v>550</v>
      </c>
    </row>
    <row r="26" spans="2:17" x14ac:dyDescent="0.2">
      <c r="B26" s="93" t="s">
        <v>400</v>
      </c>
      <c r="C26" s="5" t="e">
        <f>IF(B26="","",VLOOKUP(B26,DATA!$T$3:$U$56,2,FALSE))</f>
        <v>#N/A</v>
      </c>
      <c r="D26" s="156" t="s">
        <v>207</v>
      </c>
      <c r="E26" s="1465" t="s">
        <v>496</v>
      </c>
      <c r="F26" s="1466"/>
      <c r="G26" s="92" t="s">
        <v>407</v>
      </c>
      <c r="H26" s="158"/>
      <c r="I26" s="158" t="s">
        <v>546</v>
      </c>
      <c r="J26" s="158" t="s">
        <v>546</v>
      </c>
      <c r="K26" s="158" t="s">
        <v>546</v>
      </c>
      <c r="L26" s="158" t="s">
        <v>546</v>
      </c>
      <c r="M26" s="158" t="s">
        <v>559</v>
      </c>
      <c r="N26" s="158" t="s">
        <v>546</v>
      </c>
      <c r="O26" s="158" t="s">
        <v>561</v>
      </c>
      <c r="P26" s="158" t="s">
        <v>562</v>
      </c>
      <c r="Q26" s="158"/>
    </row>
    <row r="27" spans="2:17" x14ac:dyDescent="0.2">
      <c r="B27" s="93" t="s">
        <v>425</v>
      </c>
      <c r="C27" s="5" t="str">
        <f>IF(B27="","",VLOOKUP(B27,DATA!$T$3:$U$56,2,FALSE))</f>
        <v>高3</v>
      </c>
      <c r="D27" s="156" t="s">
        <v>45</v>
      </c>
      <c r="E27" s="1463" t="s">
        <v>391</v>
      </c>
      <c r="F27" s="1464"/>
      <c r="G27" s="92" t="s">
        <v>48</v>
      </c>
      <c r="H27" s="158" t="s">
        <v>554</v>
      </c>
      <c r="I27" s="158" t="s">
        <v>548</v>
      </c>
      <c r="J27" s="158" t="s">
        <v>548</v>
      </c>
      <c r="K27" s="158" t="s">
        <v>551</v>
      </c>
      <c r="L27" s="158" t="s">
        <v>548</v>
      </c>
      <c r="M27" s="158" t="s">
        <v>548</v>
      </c>
      <c r="N27" s="158" t="s">
        <v>548</v>
      </c>
      <c r="O27" s="158" t="s">
        <v>548</v>
      </c>
      <c r="P27" s="158" t="s">
        <v>548</v>
      </c>
      <c r="Q27" s="158" t="s">
        <v>548</v>
      </c>
    </row>
    <row r="28" spans="2:17" x14ac:dyDescent="0.2">
      <c r="B28" s="93" t="s">
        <v>425</v>
      </c>
      <c r="C28" s="5" t="str">
        <f>IF(B28="","",VLOOKUP(B28,DATA!$T$3:$U$56,2,FALSE))</f>
        <v>高3</v>
      </c>
      <c r="D28" s="156" t="s">
        <v>47</v>
      </c>
      <c r="E28" s="1463" t="s">
        <v>391</v>
      </c>
      <c r="F28" s="1464"/>
      <c r="G28" s="92" t="s">
        <v>46</v>
      </c>
      <c r="H28" s="158" t="s">
        <v>554</v>
      </c>
      <c r="I28" s="158" t="s">
        <v>555</v>
      </c>
      <c r="J28" s="158" t="s">
        <v>550</v>
      </c>
      <c r="K28" s="158" t="s">
        <v>550</v>
      </c>
      <c r="L28" s="158" t="s">
        <v>550</v>
      </c>
      <c r="M28" s="158" t="s">
        <v>550</v>
      </c>
      <c r="N28" s="158" t="s">
        <v>550</v>
      </c>
      <c r="O28" s="158" t="s">
        <v>550</v>
      </c>
      <c r="P28" s="158" t="s">
        <v>550</v>
      </c>
      <c r="Q28" s="158" t="s">
        <v>550</v>
      </c>
    </row>
    <row r="29" spans="2:17" x14ac:dyDescent="0.2">
      <c r="B29" s="151" t="s">
        <v>297</v>
      </c>
      <c r="C29" s="5" t="str">
        <f>IF(B29="","",VLOOKUP(B29,DATA!$T$3:$U$56,2,FALSE))</f>
        <v>高3</v>
      </c>
      <c r="D29" s="156" t="s">
        <v>207</v>
      </c>
      <c r="E29" s="1463" t="s">
        <v>390</v>
      </c>
      <c r="F29" s="1464"/>
      <c r="G29" s="92" t="s">
        <v>303</v>
      </c>
      <c r="H29" s="158" t="s">
        <v>554</v>
      </c>
      <c r="I29" s="158" t="s">
        <v>555</v>
      </c>
      <c r="J29" s="158"/>
      <c r="K29" s="158"/>
      <c r="L29" s="158"/>
      <c r="M29" s="158"/>
      <c r="N29" s="158"/>
      <c r="O29" s="158"/>
      <c r="P29" s="158"/>
      <c r="Q29" s="158" t="s">
        <v>550</v>
      </c>
    </row>
    <row r="30" spans="2:17" x14ac:dyDescent="0.2">
      <c r="B30" s="151" t="s">
        <v>297</v>
      </c>
      <c r="C30" s="5" t="str">
        <f>IF(B30="","",VLOOKUP(B30,DATA!$T$3:$U$56,2,FALSE))</f>
        <v>高3</v>
      </c>
      <c r="D30" s="156" t="s">
        <v>45</v>
      </c>
      <c r="E30" s="1463" t="s">
        <v>390</v>
      </c>
      <c r="F30" s="1464"/>
      <c r="G30" s="92" t="s">
        <v>48</v>
      </c>
      <c r="H30" s="158"/>
      <c r="I30" s="158"/>
      <c r="J30" s="158"/>
      <c r="K30" s="158" t="s">
        <v>551</v>
      </c>
      <c r="L30" s="158"/>
      <c r="M30" s="158"/>
      <c r="N30" s="158"/>
      <c r="O30" s="158"/>
      <c r="P30" s="158"/>
      <c r="Q30" s="158" t="s">
        <v>550</v>
      </c>
    </row>
    <row r="31" spans="2:17" x14ac:dyDescent="0.2">
      <c r="B31" s="132" t="s">
        <v>388</v>
      </c>
      <c r="C31" s="5" t="str">
        <f>IF(B31="","",VLOOKUP(B31,DATA!$T$3:$U$56,2,FALSE))</f>
        <v>高3</v>
      </c>
      <c r="D31" s="156" t="s">
        <v>45</v>
      </c>
      <c r="E31" s="1463" t="s">
        <v>495</v>
      </c>
      <c r="F31" s="1464"/>
      <c r="G31" s="92" t="s">
        <v>46</v>
      </c>
      <c r="H31" s="158" t="s">
        <v>554</v>
      </c>
      <c r="I31" s="158" t="s">
        <v>555</v>
      </c>
      <c r="J31" s="158" t="s">
        <v>550</v>
      </c>
      <c r="K31" s="158" t="s">
        <v>550</v>
      </c>
      <c r="L31" s="158" t="s">
        <v>550</v>
      </c>
      <c r="M31" s="158" t="s">
        <v>550</v>
      </c>
      <c r="N31" s="158" t="s">
        <v>550</v>
      </c>
      <c r="O31" s="158" t="s">
        <v>550</v>
      </c>
      <c r="P31" s="158" t="s">
        <v>550</v>
      </c>
      <c r="Q31" s="158" t="s">
        <v>550</v>
      </c>
    </row>
    <row r="32" spans="2:17" x14ac:dyDescent="0.2">
      <c r="B32" s="132" t="s">
        <v>397</v>
      </c>
      <c r="C32" s="5" t="e">
        <f>IF(B32="","",VLOOKUP(B32,DATA!$T$3:$U$56,2,FALSE))</f>
        <v>#N/A</v>
      </c>
      <c r="D32" s="156" t="s">
        <v>47</v>
      </c>
      <c r="E32" s="1463" t="s">
        <v>494</v>
      </c>
      <c r="F32" s="1464"/>
      <c r="G32" s="92" t="s">
        <v>48</v>
      </c>
      <c r="H32" s="158" t="s">
        <v>554</v>
      </c>
      <c r="I32" s="158" t="s">
        <v>548</v>
      </c>
      <c r="J32" s="158" t="s">
        <v>548</v>
      </c>
      <c r="K32" s="158" t="s">
        <v>551</v>
      </c>
      <c r="L32" s="158" t="s">
        <v>548</v>
      </c>
      <c r="M32" s="158" t="s">
        <v>548</v>
      </c>
      <c r="N32" s="158" t="s">
        <v>548</v>
      </c>
      <c r="O32" s="158" t="s">
        <v>548</v>
      </c>
      <c r="P32" s="158" t="s">
        <v>548</v>
      </c>
      <c r="Q32" s="158" t="s">
        <v>548</v>
      </c>
    </row>
    <row r="33" spans="2:17" x14ac:dyDescent="0.2">
      <c r="B33" s="93" t="s">
        <v>268</v>
      </c>
      <c r="C33" s="5" t="e">
        <f>IF(B33="","",VLOOKUP(B33,DATA!$T$3:$U$56,2,FALSE))</f>
        <v>#N/A</v>
      </c>
      <c r="D33" s="156" t="s">
        <v>210</v>
      </c>
      <c r="E33" s="1463" t="s">
        <v>449</v>
      </c>
      <c r="F33" s="1464"/>
      <c r="G33" s="92" t="s">
        <v>209</v>
      </c>
      <c r="H33" s="158" t="s">
        <v>554</v>
      </c>
      <c r="I33" s="158" t="s">
        <v>555</v>
      </c>
      <c r="J33" s="158" t="s">
        <v>550</v>
      </c>
      <c r="K33" s="158" t="s">
        <v>550</v>
      </c>
      <c r="L33" s="158" t="s">
        <v>550</v>
      </c>
      <c r="M33" s="158" t="s">
        <v>550</v>
      </c>
      <c r="N33" s="158" t="s">
        <v>550</v>
      </c>
      <c r="O33" s="158" t="s">
        <v>550</v>
      </c>
      <c r="P33" s="158" t="s">
        <v>550</v>
      </c>
      <c r="Q33" s="158" t="s">
        <v>550</v>
      </c>
    </row>
    <row r="34" spans="2:17" x14ac:dyDescent="0.2">
      <c r="B34" s="132" t="s">
        <v>305</v>
      </c>
      <c r="C34" s="5" t="e">
        <f>IF(B34="","",VLOOKUP(B34,DATA!$T$3:$U$56,2,FALSE))</f>
        <v>#N/A</v>
      </c>
      <c r="D34" s="156" t="s">
        <v>207</v>
      </c>
      <c r="E34" s="1463" t="s">
        <v>391</v>
      </c>
      <c r="F34" s="1464"/>
      <c r="G34" s="92" t="s">
        <v>209</v>
      </c>
      <c r="H34" s="158" t="s">
        <v>554</v>
      </c>
      <c r="I34" s="158" t="s">
        <v>555</v>
      </c>
      <c r="J34" s="158" t="s">
        <v>550</v>
      </c>
      <c r="K34" s="158" t="s">
        <v>550</v>
      </c>
      <c r="L34" s="158" t="s">
        <v>550</v>
      </c>
      <c r="M34" s="158" t="s">
        <v>550</v>
      </c>
      <c r="N34" s="158" t="s">
        <v>550</v>
      </c>
      <c r="O34" s="158" t="s">
        <v>550</v>
      </c>
      <c r="P34" s="158" t="s">
        <v>550</v>
      </c>
      <c r="Q34" s="158" t="s">
        <v>550</v>
      </c>
    </row>
    <row r="35" spans="2:17" x14ac:dyDescent="0.2">
      <c r="B35" s="151" t="s">
        <v>287</v>
      </c>
      <c r="C35" s="5" t="e">
        <f>IF(B35="","",VLOOKUP(B35,DATA!$T$3:$U$56,2,FALSE))</f>
        <v>#N/A</v>
      </c>
      <c r="D35" s="156" t="s">
        <v>45</v>
      </c>
      <c r="E35" s="1463" t="s">
        <v>391</v>
      </c>
      <c r="F35" s="1464"/>
      <c r="G35" s="92" t="s">
        <v>209</v>
      </c>
      <c r="H35" s="158" t="s">
        <v>554</v>
      </c>
      <c r="I35" s="158" t="s">
        <v>555</v>
      </c>
      <c r="J35" s="158"/>
      <c r="K35" s="158"/>
      <c r="L35" s="158"/>
      <c r="M35" s="158"/>
      <c r="N35" s="158"/>
      <c r="O35" s="158"/>
      <c r="P35" s="158"/>
      <c r="Q35" s="158" t="s">
        <v>550</v>
      </c>
    </row>
    <row r="36" spans="2:17" x14ac:dyDescent="0.2">
      <c r="B36" s="132" t="s">
        <v>368</v>
      </c>
      <c r="C36" s="5" t="e">
        <f>IF(B36="","",VLOOKUP(B36,DATA!$T$3:$U$56,2,FALSE))</f>
        <v>#N/A</v>
      </c>
      <c r="D36" s="156" t="s">
        <v>45</v>
      </c>
      <c r="E36" s="1463" t="s">
        <v>450</v>
      </c>
      <c r="F36" s="1464"/>
      <c r="G36" s="92" t="s">
        <v>46</v>
      </c>
      <c r="H36" s="158" t="s">
        <v>554</v>
      </c>
      <c r="I36" s="158" t="s">
        <v>555</v>
      </c>
      <c r="J36" s="158" t="s">
        <v>550</v>
      </c>
      <c r="K36" s="158" t="s">
        <v>550</v>
      </c>
      <c r="L36" s="158" t="s">
        <v>550</v>
      </c>
      <c r="M36" s="158" t="s">
        <v>550</v>
      </c>
      <c r="N36" s="158" t="s">
        <v>550</v>
      </c>
      <c r="O36" s="158" t="s">
        <v>550</v>
      </c>
      <c r="P36" s="158" t="s">
        <v>550</v>
      </c>
      <c r="Q36" s="158" t="s">
        <v>550</v>
      </c>
    </row>
    <row r="37" spans="2:17" x14ac:dyDescent="0.2">
      <c r="B37" s="132" t="s">
        <v>188</v>
      </c>
      <c r="C37" s="5" t="e">
        <f>IF(B37="","",VLOOKUP(B37,DATA!$T$3:$U$56,2,FALSE))</f>
        <v>#N/A</v>
      </c>
      <c r="D37" s="156" t="s">
        <v>47</v>
      </c>
      <c r="E37" s="1463" t="s">
        <v>447</v>
      </c>
      <c r="F37" s="1464"/>
      <c r="G37" s="92" t="s">
        <v>209</v>
      </c>
      <c r="H37" s="158" t="s">
        <v>554</v>
      </c>
      <c r="I37" s="158" t="s">
        <v>555</v>
      </c>
      <c r="J37" s="158" t="s">
        <v>550</v>
      </c>
      <c r="K37" s="158" t="s">
        <v>550</v>
      </c>
      <c r="L37" s="158" t="s">
        <v>550</v>
      </c>
      <c r="M37" s="158" t="s">
        <v>550</v>
      </c>
      <c r="N37" s="158" t="s">
        <v>550</v>
      </c>
      <c r="O37" s="158" t="s">
        <v>550</v>
      </c>
      <c r="P37" s="158" t="s">
        <v>550</v>
      </c>
      <c r="Q37" s="158" t="s">
        <v>550</v>
      </c>
    </row>
    <row r="38" spans="2:17" x14ac:dyDescent="0.2">
      <c r="B38" s="132" t="s">
        <v>188</v>
      </c>
      <c r="C38" s="5" t="e">
        <f>IF(B38="","",VLOOKUP(B38,DATA!$T$3:$U$56,2,FALSE))</f>
        <v>#N/A</v>
      </c>
      <c r="D38" s="156" t="s">
        <v>45</v>
      </c>
      <c r="E38" s="1463" t="s">
        <v>447</v>
      </c>
      <c r="F38" s="1464"/>
      <c r="G38" s="92" t="s">
        <v>310</v>
      </c>
      <c r="H38" s="158" t="s">
        <v>554</v>
      </c>
      <c r="I38" s="158" t="s">
        <v>555</v>
      </c>
      <c r="J38" s="158" t="s">
        <v>550</v>
      </c>
      <c r="K38" s="158" t="s">
        <v>550</v>
      </c>
      <c r="L38" s="158" t="s">
        <v>550</v>
      </c>
      <c r="M38" s="158" t="s">
        <v>550</v>
      </c>
      <c r="N38" s="158" t="s">
        <v>550</v>
      </c>
      <c r="O38" s="158" t="s">
        <v>550</v>
      </c>
      <c r="P38" s="158" t="s">
        <v>550</v>
      </c>
      <c r="Q38" s="158" t="s">
        <v>550</v>
      </c>
    </row>
    <row r="39" spans="2:17" x14ac:dyDescent="0.2">
      <c r="B39" s="151" t="s">
        <v>212</v>
      </c>
      <c r="C39" s="5" t="e">
        <f>IF(B39="","",VLOOKUP(B39,DATA!$T$3:$U$56,2,FALSE))</f>
        <v>#N/A</v>
      </c>
      <c r="D39" s="156" t="s">
        <v>45</v>
      </c>
      <c r="E39" s="1463" t="s">
        <v>448</v>
      </c>
      <c r="F39" s="1464"/>
      <c r="G39" s="92" t="s">
        <v>211</v>
      </c>
      <c r="H39" s="158" t="s">
        <v>554</v>
      </c>
      <c r="I39" s="158" t="s">
        <v>555</v>
      </c>
      <c r="J39" s="158" t="s">
        <v>550</v>
      </c>
      <c r="K39" s="158" t="s">
        <v>550</v>
      </c>
      <c r="L39" s="158" t="s">
        <v>550</v>
      </c>
      <c r="M39" s="158" t="s">
        <v>550</v>
      </c>
      <c r="N39" s="158" t="s">
        <v>550</v>
      </c>
      <c r="O39" s="158" t="s">
        <v>550</v>
      </c>
      <c r="P39" s="158" t="s">
        <v>550</v>
      </c>
      <c r="Q39" s="158" t="s">
        <v>550</v>
      </c>
    </row>
    <row r="40" spans="2:17" x14ac:dyDescent="0.2">
      <c r="B40" s="151" t="s">
        <v>212</v>
      </c>
      <c r="C40" s="5" t="e">
        <f>IF(B40="","",VLOOKUP(B40,DATA!$T$3:$U$56,2,FALSE))</f>
        <v>#N/A</v>
      </c>
      <c r="D40" s="156" t="s">
        <v>47</v>
      </c>
      <c r="E40" s="1463" t="s">
        <v>448</v>
      </c>
      <c r="F40" s="1464"/>
      <c r="G40" s="92" t="s">
        <v>209</v>
      </c>
      <c r="H40" s="158" t="s">
        <v>554</v>
      </c>
      <c r="I40" s="158" t="s">
        <v>555</v>
      </c>
      <c r="J40" s="158" t="s">
        <v>550</v>
      </c>
      <c r="K40" s="158" t="s">
        <v>550</v>
      </c>
      <c r="L40" s="158" t="s">
        <v>550</v>
      </c>
      <c r="M40" s="158" t="s">
        <v>550</v>
      </c>
      <c r="N40" s="158" t="s">
        <v>550</v>
      </c>
      <c r="O40" s="158" t="s">
        <v>550</v>
      </c>
      <c r="P40" s="158" t="s">
        <v>550</v>
      </c>
      <c r="Q40" s="158" t="s">
        <v>550</v>
      </c>
    </row>
    <row r="41" spans="2:17" x14ac:dyDescent="0.2">
      <c r="B41" s="132" t="s">
        <v>320</v>
      </c>
      <c r="C41" s="5" t="e">
        <f>IF(B41="","",VLOOKUP(B41,DATA!$T$3:$U$56,2,FALSE))</f>
        <v>#N/A</v>
      </c>
      <c r="D41" s="156" t="s">
        <v>93</v>
      </c>
      <c r="E41" s="1463" t="s">
        <v>391</v>
      </c>
      <c r="F41" s="1464"/>
      <c r="G41" s="92" t="s">
        <v>46</v>
      </c>
      <c r="H41" s="158" t="s">
        <v>554</v>
      </c>
      <c r="I41" s="158" t="s">
        <v>555</v>
      </c>
      <c r="J41" s="158"/>
      <c r="K41" s="158"/>
      <c r="L41" s="158"/>
      <c r="M41" s="158"/>
      <c r="N41" s="158"/>
      <c r="O41" s="158"/>
      <c r="P41" s="158"/>
      <c r="Q41" s="158" t="s">
        <v>550</v>
      </c>
    </row>
    <row r="42" spans="2:17" x14ac:dyDescent="0.2">
      <c r="B42" s="93" t="s">
        <v>350</v>
      </c>
      <c r="C42" s="5" t="str">
        <f>IF(B42="","",VLOOKUP(B42,DATA!$T$3:$U$56,2,FALSE))</f>
        <v>高2</v>
      </c>
      <c r="D42" s="156" t="s">
        <v>207</v>
      </c>
      <c r="E42" s="1463" t="s">
        <v>390</v>
      </c>
      <c r="F42" s="1464"/>
      <c r="G42" s="92" t="s">
        <v>209</v>
      </c>
      <c r="H42" s="158" t="s">
        <v>554</v>
      </c>
      <c r="I42" s="158" t="s">
        <v>555</v>
      </c>
      <c r="J42" s="158" t="s">
        <v>550</v>
      </c>
      <c r="K42" s="158" t="s">
        <v>550</v>
      </c>
      <c r="L42" s="158" t="s">
        <v>550</v>
      </c>
      <c r="M42" s="158" t="s">
        <v>550</v>
      </c>
      <c r="N42" s="158" t="s">
        <v>550</v>
      </c>
      <c r="O42" s="158" t="s">
        <v>550</v>
      </c>
      <c r="P42" s="158" t="s">
        <v>550</v>
      </c>
      <c r="Q42" s="158" t="s">
        <v>550</v>
      </c>
    </row>
    <row r="43" spans="2:17" x14ac:dyDescent="0.2">
      <c r="B43" s="93" t="s">
        <v>359</v>
      </c>
      <c r="C43" s="5" t="e">
        <f>IF(B43="","",VLOOKUP(B43,DATA!$T$3:$U$56,2,FALSE))</f>
        <v>#N/A</v>
      </c>
      <c r="D43" s="156" t="s">
        <v>45</v>
      </c>
      <c r="E43" s="1463" t="s">
        <v>448</v>
      </c>
      <c r="F43" s="1464"/>
      <c r="G43" s="92" t="s">
        <v>209</v>
      </c>
      <c r="H43" s="158" t="s">
        <v>554</v>
      </c>
      <c r="I43" s="158" t="s">
        <v>555</v>
      </c>
      <c r="J43" s="158" t="s">
        <v>550</v>
      </c>
      <c r="K43" s="158" t="s">
        <v>550</v>
      </c>
      <c r="L43" s="158" t="s">
        <v>550</v>
      </c>
      <c r="M43" s="158" t="s">
        <v>550</v>
      </c>
      <c r="N43" s="158" t="s">
        <v>550</v>
      </c>
      <c r="O43" s="158" t="s">
        <v>550</v>
      </c>
      <c r="P43" s="158" t="s">
        <v>550</v>
      </c>
      <c r="Q43" s="158" t="s">
        <v>550</v>
      </c>
    </row>
    <row r="44" spans="2:17" x14ac:dyDescent="0.2">
      <c r="B44" s="93" t="s">
        <v>412</v>
      </c>
      <c r="C44" s="5" t="e">
        <f>IF(B44="","",VLOOKUP(B44,DATA!$T$3:$U$56,2,FALSE))</f>
        <v>#N/A</v>
      </c>
      <c r="D44" s="156" t="s">
        <v>207</v>
      </c>
      <c r="E44" s="1463" t="s">
        <v>390</v>
      </c>
      <c r="F44" s="1464"/>
      <c r="G44" s="92" t="s">
        <v>48</v>
      </c>
      <c r="H44" s="158" t="s">
        <v>554</v>
      </c>
      <c r="I44" s="158" t="s">
        <v>548</v>
      </c>
      <c r="J44" s="158" t="s">
        <v>548</v>
      </c>
      <c r="K44" s="158" t="s">
        <v>551</v>
      </c>
      <c r="L44" s="158" t="s">
        <v>548</v>
      </c>
      <c r="M44" s="158" t="s">
        <v>548</v>
      </c>
      <c r="N44" s="158" t="s">
        <v>548</v>
      </c>
      <c r="O44" s="158" t="s">
        <v>548</v>
      </c>
      <c r="P44" s="158" t="s">
        <v>548</v>
      </c>
      <c r="Q44" s="158" t="s">
        <v>548</v>
      </c>
    </row>
    <row r="45" spans="2:17" x14ac:dyDescent="0.2">
      <c r="B45" s="93" t="s">
        <v>537</v>
      </c>
      <c r="C45" s="5" t="str">
        <f>IF(B45="","",VLOOKUP(B45,DATA!$T$3:$U$56,2,FALSE))</f>
        <v>中3</v>
      </c>
      <c r="D45" s="156" t="s">
        <v>207</v>
      </c>
      <c r="E45" s="1463" t="s">
        <v>390</v>
      </c>
      <c r="F45" s="1464"/>
      <c r="G45" s="92" t="s">
        <v>209</v>
      </c>
      <c r="H45" s="158" t="s">
        <v>554</v>
      </c>
      <c r="I45" s="158" t="s">
        <v>555</v>
      </c>
      <c r="J45" s="158" t="s">
        <v>550</v>
      </c>
      <c r="K45" s="158" t="s">
        <v>550</v>
      </c>
      <c r="L45" s="158" t="s">
        <v>550</v>
      </c>
      <c r="M45" s="158" t="s">
        <v>550</v>
      </c>
      <c r="N45" s="158" t="s">
        <v>550</v>
      </c>
      <c r="O45" s="158" t="s">
        <v>550</v>
      </c>
      <c r="P45" s="158" t="s">
        <v>550</v>
      </c>
      <c r="Q45" s="158" t="s">
        <v>550</v>
      </c>
    </row>
    <row r="46" spans="2:17" x14ac:dyDescent="0.2">
      <c r="B46" s="93" t="s">
        <v>539</v>
      </c>
      <c r="C46" s="5" t="e">
        <f>IF(B46="","",VLOOKUP(B46,DATA!$T$3:$U$56,2,FALSE))</f>
        <v>#N/A</v>
      </c>
      <c r="D46" s="156" t="s">
        <v>45</v>
      </c>
      <c r="E46" s="1463" t="s">
        <v>390</v>
      </c>
      <c r="F46" s="1464"/>
      <c r="G46" s="92" t="s">
        <v>209</v>
      </c>
      <c r="H46" s="158" t="s">
        <v>554</v>
      </c>
      <c r="I46" s="158" t="s">
        <v>555</v>
      </c>
      <c r="J46" s="158"/>
      <c r="K46" s="158"/>
      <c r="L46" s="158"/>
      <c r="M46" s="158"/>
      <c r="N46" s="158"/>
      <c r="O46" s="158"/>
      <c r="P46" s="158"/>
      <c r="Q46" s="158" t="s">
        <v>550</v>
      </c>
    </row>
    <row r="47" spans="2:17" x14ac:dyDescent="0.2">
      <c r="B47" s="93" t="s">
        <v>539</v>
      </c>
      <c r="C47" s="5" t="e">
        <f>IF(B47="","",VLOOKUP(B47,DATA!$T$3:$U$56,2,FALSE))</f>
        <v>#N/A</v>
      </c>
      <c r="D47" s="156" t="s">
        <v>207</v>
      </c>
      <c r="E47" s="1463" t="s">
        <v>390</v>
      </c>
      <c r="F47" s="1464"/>
      <c r="G47" s="150" t="s">
        <v>57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 t="s">
        <v>550</v>
      </c>
    </row>
  </sheetData>
  <autoFilter ref="B1:Q49" xr:uid="{00000000-0009-0000-0000-000003000000}">
    <filterColumn colId="3" showButton="0"/>
  </autoFilter>
  <mergeCells count="47">
    <mergeCell ref="E2:F2"/>
    <mergeCell ref="E8:F8"/>
    <mergeCell ref="E3:F3"/>
    <mergeCell ref="E4:F4"/>
    <mergeCell ref="E5:F5"/>
    <mergeCell ref="E6:F6"/>
    <mergeCell ref="E7:F7"/>
    <mergeCell ref="E20:F2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5:F45"/>
    <mergeCell ref="E46:F46"/>
    <mergeCell ref="E47:F47"/>
    <mergeCell ref="E1:F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</mergeCells>
  <phoneticPr fontId="6"/>
  <dataValidations count="3">
    <dataValidation type="list" allowBlank="1" showInputMessage="1" showErrorMessage="1" promptTitle="科目" prompt="科目を選択して下さい" sqref="D2:F47" xr:uid="{00000000-0002-0000-0300-000000000000}">
      <formula1>INDIRECT("data!$d$4:$d$100")</formula1>
    </dataValidation>
    <dataValidation type="list" allowBlank="1" showInputMessage="1" showErrorMessage="1" promptTitle="生徒氏名" prompt="生徒氏名を選択して下さい" sqref="B2:B47" xr:uid="{00000000-0002-0000-0300-000001000000}">
      <formula1>INDIRECT("data!$T$3:$T$100")</formula1>
    </dataValidation>
    <dataValidation type="list" allowBlank="1" showInputMessage="1" showErrorMessage="1" promptTitle="講師名" prompt="講師名を選択して下さい" sqref="G2:G47" xr:uid="{00000000-0002-0000-0300-000002000000}">
      <formula1>INDIRECT("data!$i$3:$i$50")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50"/>
  <sheetViews>
    <sheetView workbookViewId="0">
      <selection activeCell="N28" sqref="N28"/>
    </sheetView>
  </sheetViews>
  <sheetFormatPr defaultRowHeight="13" x14ac:dyDescent="0.2"/>
  <cols>
    <col min="1" max="1" width="5.36328125" customWidth="1"/>
    <col min="2" max="2" width="4.36328125" customWidth="1"/>
    <col min="3" max="3" width="7.6328125" customWidth="1"/>
    <col min="9" max="9" width="17.08984375" customWidth="1"/>
  </cols>
  <sheetData>
    <row r="1" spans="1:25" ht="13.5" thickBot="1" x14ac:dyDescent="0.25"/>
    <row r="2" spans="1:25" ht="18.75" customHeight="1" thickBot="1" x14ac:dyDescent="0.25">
      <c r="A2" s="55"/>
      <c r="B2" s="387">
        <f>IF(ISBLANK(H2),"",VLOOKUP(H2,DATA!$O$2:$P$7,2))</f>
        <v>1</v>
      </c>
      <c r="C2" s="388"/>
      <c r="D2" s="73" t="s">
        <v>25</v>
      </c>
      <c r="E2" s="123">
        <v>0.6875</v>
      </c>
      <c r="F2" s="123">
        <v>0.75</v>
      </c>
      <c r="G2" s="92" t="s">
        <v>46</v>
      </c>
      <c r="H2" s="5" t="s">
        <v>33</v>
      </c>
      <c r="I2" s="132" t="s">
        <v>567</v>
      </c>
      <c r="J2" s="5" t="str">
        <f>IF(I2="","",VLOOKUP(I2,DATA!$T$3:$U$56,2,FALSE))</f>
        <v>高卒</v>
      </c>
      <c r="K2" s="156" t="s">
        <v>193</v>
      </c>
      <c r="L2" s="126"/>
      <c r="M2" s="142"/>
      <c r="N2" s="142"/>
      <c r="O2" s="142"/>
      <c r="P2" s="142"/>
      <c r="Q2" s="142"/>
      <c r="R2" s="142"/>
      <c r="S2" s="142"/>
      <c r="T2" s="124">
        <v>1.5</v>
      </c>
      <c r="U2" s="142"/>
      <c r="V2" s="142"/>
      <c r="W2" s="142"/>
      <c r="X2" s="142"/>
      <c r="Y2" s="143"/>
    </row>
    <row r="3" spans="1:25" ht="18.75" customHeight="1" thickBot="1" x14ac:dyDescent="0.25">
      <c r="A3" s="55"/>
      <c r="B3" s="59">
        <f>IF(ISBLANK(H3),"",VLOOKUP(H3,DATA!$O$2:$P$7,2))</f>
        <v>1</v>
      </c>
      <c r="D3" s="74" t="s">
        <v>25</v>
      </c>
      <c r="E3" s="123">
        <v>0.75347222222222221</v>
      </c>
      <c r="F3" s="123">
        <v>0.81597222222222221</v>
      </c>
      <c r="G3" s="76" t="s">
        <v>46</v>
      </c>
      <c r="H3" s="57" t="s">
        <v>33</v>
      </c>
      <c r="I3" s="57" t="s">
        <v>388</v>
      </c>
      <c r="J3" s="4" t="str">
        <f>IF(I3="","",VLOOKUP(I3,DATA!$T$3:$U$56,2,FALSE))</f>
        <v>高3</v>
      </c>
      <c r="K3" s="94" t="s">
        <v>45</v>
      </c>
      <c r="L3" s="126"/>
      <c r="M3" s="144"/>
      <c r="N3" s="142"/>
      <c r="O3" s="142"/>
      <c r="P3" s="142"/>
      <c r="Q3" s="142"/>
      <c r="R3" s="142"/>
      <c r="S3" s="142"/>
      <c r="T3" s="124">
        <v>1.5</v>
      </c>
      <c r="U3" s="142"/>
      <c r="V3" s="142"/>
      <c r="W3" s="142"/>
      <c r="X3" s="142"/>
      <c r="Y3" s="143"/>
    </row>
    <row r="4" spans="1:25" ht="18" customHeight="1" thickBot="1" x14ac:dyDescent="0.25">
      <c r="A4" s="55"/>
      <c r="B4" s="59">
        <f>IF(ISBLANK(H4),"",VLOOKUP(H4,DATA!$O$2:$P$7,2))</f>
        <v>1</v>
      </c>
      <c r="D4" s="73" t="s">
        <v>25</v>
      </c>
      <c r="E4" s="123">
        <v>0.81944444444444453</v>
      </c>
      <c r="F4" s="123">
        <v>0.86111111111111116</v>
      </c>
      <c r="G4" s="92" t="s">
        <v>46</v>
      </c>
      <c r="H4" s="5" t="s">
        <v>33</v>
      </c>
      <c r="I4" s="78" t="s">
        <v>539</v>
      </c>
      <c r="J4" s="4" t="e">
        <f>IF(I4="","",VLOOKUP(I4,DATA!$T$3:$U$56,2,FALSE))</f>
        <v>#N/A</v>
      </c>
      <c r="K4" s="18" t="s">
        <v>45</v>
      </c>
      <c r="L4" s="125"/>
      <c r="M4" s="144"/>
      <c r="N4" s="447"/>
      <c r="O4" s="447"/>
      <c r="P4" s="447"/>
      <c r="Q4" s="447"/>
      <c r="R4" s="447"/>
      <c r="S4" s="447"/>
      <c r="T4" s="124">
        <v>1.5</v>
      </c>
      <c r="U4" s="447"/>
      <c r="V4" s="447"/>
      <c r="W4" s="447"/>
      <c r="X4" s="447"/>
      <c r="Y4" s="448"/>
    </row>
    <row r="5" spans="1:25" ht="18.75" customHeight="1" thickBot="1" x14ac:dyDescent="0.25">
      <c r="A5" s="55"/>
      <c r="B5" s="59">
        <f>IF(ISBLANK(H5),"",VLOOKUP(H5,DATA!$O$2:$P$7,2))</f>
        <v>1</v>
      </c>
      <c r="D5" s="74" t="s">
        <v>25</v>
      </c>
      <c r="E5" s="123">
        <v>0.6875</v>
      </c>
      <c r="F5" s="123">
        <v>0.75</v>
      </c>
      <c r="G5" s="76" t="s">
        <v>48</v>
      </c>
      <c r="H5" s="4" t="s">
        <v>208</v>
      </c>
      <c r="I5" s="78" t="s">
        <v>430</v>
      </c>
      <c r="J5" s="4" t="str">
        <f>IF(I5="","",VLOOKUP(I5,DATA!$T$3:$U$56,2,FALSE))</f>
        <v>高1</v>
      </c>
      <c r="K5" s="18" t="s">
        <v>207</v>
      </c>
      <c r="L5" s="465"/>
      <c r="M5" s="144"/>
      <c r="N5" s="142"/>
      <c r="O5" s="142"/>
      <c r="P5" s="142"/>
      <c r="Q5" s="142"/>
      <c r="R5" s="142"/>
      <c r="S5" s="142"/>
      <c r="T5" s="124">
        <v>1.5</v>
      </c>
      <c r="U5" s="142"/>
      <c r="V5" s="142"/>
      <c r="W5" s="142"/>
      <c r="X5" s="142"/>
      <c r="Y5" s="143"/>
    </row>
    <row r="6" spans="1:25" ht="18" customHeight="1" thickBot="1" x14ac:dyDescent="0.25">
      <c r="A6" s="55"/>
      <c r="B6" s="59">
        <f>IF(ISBLANK(H6),"",VLOOKUP(H6,DATA!$O$2:$P$7,2))</f>
        <v>1</v>
      </c>
      <c r="D6" s="73" t="s">
        <v>25</v>
      </c>
      <c r="E6" s="123">
        <v>0.75347222222222221</v>
      </c>
      <c r="F6" s="123">
        <v>0.81597222222222221</v>
      </c>
      <c r="G6" s="92" t="s">
        <v>48</v>
      </c>
      <c r="H6" s="5" t="s">
        <v>33</v>
      </c>
      <c r="I6" s="93" t="s">
        <v>534</v>
      </c>
      <c r="J6" s="4" t="e">
        <f>IF(I6="","",VLOOKUP(I6,DATA!$T$3:$U$56,2,FALSE))</f>
        <v>#N/A</v>
      </c>
      <c r="K6" s="94" t="s">
        <v>41</v>
      </c>
      <c r="L6" s="125"/>
      <c r="M6" s="144" t="s">
        <v>385</v>
      </c>
      <c r="N6" s="447"/>
      <c r="O6" s="447"/>
      <c r="P6" s="447"/>
      <c r="Q6" s="447"/>
      <c r="R6" s="447"/>
      <c r="S6" s="447"/>
      <c r="T6" s="124">
        <v>1.5</v>
      </c>
      <c r="U6" s="447"/>
      <c r="V6" s="447"/>
      <c r="W6" s="447"/>
      <c r="X6" s="447"/>
      <c r="Y6" s="448"/>
    </row>
    <row r="7" spans="1:25" ht="18.75" customHeight="1" thickBot="1" x14ac:dyDescent="0.25">
      <c r="A7" s="55"/>
      <c r="B7" s="59">
        <f>IF(ISBLANK(H7),"",VLOOKUP(H7,DATA!$O$2:$P$7,2))</f>
        <v>1</v>
      </c>
      <c r="D7" s="73" t="s">
        <v>25</v>
      </c>
      <c r="E7" s="123">
        <v>0.81944444444444453</v>
      </c>
      <c r="F7" s="123">
        <v>0.86111111111111116</v>
      </c>
      <c r="G7" s="76" t="s">
        <v>48</v>
      </c>
      <c r="H7" s="4" t="s">
        <v>208</v>
      </c>
      <c r="I7" s="78" t="s">
        <v>699</v>
      </c>
      <c r="J7" s="4" t="str">
        <f>IF(I7="","",VLOOKUP(I7,DATA!$T$3:$U$56,2,FALSE))</f>
        <v>高2</v>
      </c>
      <c r="K7" s="18" t="s">
        <v>47</v>
      </c>
      <c r="L7" s="125"/>
      <c r="M7" s="144"/>
      <c r="N7" s="142"/>
      <c r="O7" s="142"/>
      <c r="P7" s="142"/>
      <c r="Q7" s="142"/>
      <c r="R7" s="142"/>
      <c r="S7" s="142"/>
      <c r="T7" s="124">
        <v>1.5</v>
      </c>
      <c r="U7" s="142"/>
      <c r="V7" s="142"/>
      <c r="W7" s="142"/>
      <c r="X7" s="142"/>
      <c r="Y7" s="143"/>
    </row>
    <row r="8" spans="1:25" ht="18.75" customHeight="1" thickBot="1" x14ac:dyDescent="0.25">
      <c r="A8" s="55"/>
      <c r="B8" s="59">
        <f>IF(ISBLANK(H8),"",VLOOKUP(H8,DATA!$O$2:$P$7,2))</f>
        <v>1</v>
      </c>
      <c r="D8" s="73" t="s">
        <v>25</v>
      </c>
      <c r="E8" s="123">
        <v>0.81944444444444453</v>
      </c>
      <c r="F8" s="123">
        <v>0.86111111111111116</v>
      </c>
      <c r="G8" s="92" t="s">
        <v>678</v>
      </c>
      <c r="H8" s="5" t="s">
        <v>208</v>
      </c>
      <c r="I8" s="93" t="s">
        <v>570</v>
      </c>
      <c r="J8" s="4" t="e">
        <f>IF(I8="","",VLOOKUP(I8,DATA!$T$3:$U$56,2,FALSE))</f>
        <v>#N/A</v>
      </c>
      <c r="K8" s="18" t="s">
        <v>51</v>
      </c>
      <c r="L8" s="125"/>
      <c r="M8" s="447"/>
      <c r="N8" s="447"/>
      <c r="O8" s="447"/>
      <c r="P8" s="447"/>
      <c r="Q8" s="447"/>
      <c r="R8" s="447"/>
      <c r="S8" s="447"/>
      <c r="T8" s="124">
        <v>1.5</v>
      </c>
      <c r="U8" s="447"/>
      <c r="V8" s="447"/>
      <c r="W8" s="447"/>
      <c r="X8" s="447"/>
      <c r="Y8" s="448"/>
    </row>
    <row r="9" spans="1:25" ht="18.75" customHeight="1" thickBot="1" x14ac:dyDescent="0.25">
      <c r="A9" s="55"/>
      <c r="B9" s="59">
        <f>IF(ISBLANK(H9),"",VLOOKUP(H9,DATA!$O$2:$P$7,2))</f>
        <v>1</v>
      </c>
      <c r="D9" s="457" t="s">
        <v>25</v>
      </c>
      <c r="E9" s="458">
        <v>0.70833333333333337</v>
      </c>
      <c r="F9" s="458">
        <v>0.75</v>
      </c>
      <c r="G9" s="459" t="s">
        <v>349</v>
      </c>
      <c r="H9" s="460" t="s">
        <v>208</v>
      </c>
      <c r="I9" s="461" t="s">
        <v>342</v>
      </c>
      <c r="J9" s="460" t="str">
        <f>IF(I9="","",VLOOKUP(I9,DATA!$T$3:$U$56,2,FALSE))</f>
        <v>小5</v>
      </c>
      <c r="K9" s="463" t="s">
        <v>186</v>
      </c>
      <c r="L9" s="464"/>
      <c r="M9" s="144" t="s">
        <v>185</v>
      </c>
      <c r="N9" s="142"/>
      <c r="O9" s="142"/>
      <c r="P9" s="142"/>
      <c r="Q9" s="142"/>
      <c r="R9" s="142"/>
      <c r="S9" s="142"/>
      <c r="T9" s="124">
        <v>1</v>
      </c>
      <c r="U9" s="142"/>
      <c r="V9" s="142"/>
      <c r="W9" s="142"/>
      <c r="X9" s="142"/>
      <c r="Y9" s="143"/>
    </row>
    <row r="10" spans="1:25" ht="18.75" customHeight="1" thickBot="1" x14ac:dyDescent="0.25">
      <c r="A10" s="55"/>
      <c r="B10" s="59">
        <f>IF(ISBLANK(H10),"",VLOOKUP(H10,DATA!$O$2:$P$7,2))</f>
        <v>1</v>
      </c>
      <c r="D10" s="74" t="s">
        <v>26</v>
      </c>
      <c r="E10" s="456">
        <v>0.70833333333333337</v>
      </c>
      <c r="F10" s="456">
        <v>0.75</v>
      </c>
      <c r="G10" s="76" t="s">
        <v>209</v>
      </c>
      <c r="H10" s="455" t="s">
        <v>208</v>
      </c>
      <c r="I10" s="455" t="s">
        <v>297</v>
      </c>
      <c r="J10" s="4" t="str">
        <f>IF(I10="","",VLOOKUP(I10,DATA!$T$3:$U$56,2,FALSE))</f>
        <v>高3</v>
      </c>
      <c r="K10" s="18" t="s">
        <v>207</v>
      </c>
      <c r="L10" s="462"/>
      <c r="M10" s="142" t="s">
        <v>185</v>
      </c>
      <c r="N10" s="142"/>
      <c r="O10" s="142"/>
      <c r="P10" s="142"/>
      <c r="Q10" s="142"/>
      <c r="R10" s="142"/>
      <c r="S10" s="142"/>
      <c r="T10" s="124">
        <v>1</v>
      </c>
      <c r="U10" s="142"/>
      <c r="V10" s="142"/>
      <c r="W10" s="142"/>
      <c r="X10" s="142"/>
      <c r="Y10" s="143"/>
    </row>
    <row r="11" spans="1:25" ht="18.75" customHeight="1" thickBot="1" x14ac:dyDescent="0.25">
      <c r="A11" s="55"/>
      <c r="B11" s="59">
        <f>IF(ISBLANK(H11),"",VLOOKUP(H11,DATA!$O$2:$P$7,2))</f>
        <v>1</v>
      </c>
      <c r="D11" s="4" t="s">
        <v>26</v>
      </c>
      <c r="E11" s="123">
        <v>0.75347222222222221</v>
      </c>
      <c r="F11" s="123">
        <v>0.81597222222222221</v>
      </c>
      <c r="G11" s="76" t="s">
        <v>209</v>
      </c>
      <c r="H11" s="78" t="s">
        <v>208</v>
      </c>
      <c r="I11" s="78" t="s">
        <v>287</v>
      </c>
      <c r="J11" s="4" t="e">
        <f>IF(I11="","",VLOOKUP(I11,DATA!$T$3:$U$56,2,FALSE))</f>
        <v>#N/A</v>
      </c>
      <c r="K11" s="18" t="s">
        <v>207</v>
      </c>
      <c r="L11" s="126"/>
      <c r="M11" s="145"/>
      <c r="N11" s="140"/>
      <c r="O11" s="140"/>
      <c r="P11" s="140"/>
      <c r="Q11" s="140"/>
      <c r="R11" s="140"/>
      <c r="S11" s="140"/>
      <c r="T11" s="124">
        <v>1.5</v>
      </c>
      <c r="U11" s="140"/>
      <c r="V11" s="140"/>
      <c r="W11" s="140"/>
      <c r="X11" s="140"/>
      <c r="Y11" s="141"/>
    </row>
    <row r="12" spans="1:25" ht="18.75" customHeight="1" thickBot="1" x14ac:dyDescent="0.25">
      <c r="A12" s="55"/>
      <c r="B12" s="59">
        <f>IF(ISBLANK(H12),"",VLOOKUP(H12,DATA!$O$2:$P$7,2))</f>
        <v>1</v>
      </c>
      <c r="D12" s="74" t="s">
        <v>26</v>
      </c>
      <c r="E12" s="123">
        <v>0.75347222222222221</v>
      </c>
      <c r="F12" s="123">
        <v>0.81597222222222221</v>
      </c>
      <c r="G12" s="76" t="s">
        <v>48</v>
      </c>
      <c r="H12" s="4" t="s">
        <v>208</v>
      </c>
      <c r="I12" s="78" t="s">
        <v>395</v>
      </c>
      <c r="J12" s="4" t="str">
        <f>IF(I12="","",VLOOKUP(I12,DATA!$T$3:$U$56,2,FALSE))</f>
        <v>高1</v>
      </c>
      <c r="K12" s="18" t="s">
        <v>45</v>
      </c>
      <c r="L12" s="125"/>
      <c r="M12" s="144"/>
      <c r="N12" s="142"/>
      <c r="O12" s="142"/>
      <c r="P12" s="142"/>
      <c r="Q12" s="142"/>
      <c r="R12" s="142"/>
      <c r="S12" s="142"/>
      <c r="T12" s="124">
        <v>1.5</v>
      </c>
      <c r="U12" s="142"/>
      <c r="V12" s="142"/>
      <c r="W12" s="142"/>
      <c r="X12" s="142"/>
      <c r="Y12" s="143"/>
    </row>
    <row r="13" spans="1:25" ht="18.75" customHeight="1" thickBot="1" x14ac:dyDescent="0.25">
      <c r="A13" s="55"/>
      <c r="B13" s="59">
        <f>IF(ISBLANK(H13),"",VLOOKUP(H13,DATA!$O$2:$P$7,2))</f>
        <v>1</v>
      </c>
      <c r="D13" s="73" t="s">
        <v>26</v>
      </c>
      <c r="E13" s="123">
        <v>0.81944444444444453</v>
      </c>
      <c r="F13" s="123">
        <v>0.88194444444444453</v>
      </c>
      <c r="G13" s="92" t="s">
        <v>48</v>
      </c>
      <c r="H13" s="5" t="s">
        <v>208</v>
      </c>
      <c r="I13" s="93" t="s">
        <v>395</v>
      </c>
      <c r="J13" s="5" t="str">
        <f>IF(I13="","",VLOOKUP(I13,DATA!$T$3:$U$56,2,FALSE))</f>
        <v>高1</v>
      </c>
      <c r="K13" s="94" t="s">
        <v>207</v>
      </c>
      <c r="L13" s="125"/>
      <c r="M13" s="142"/>
      <c r="N13" s="142"/>
      <c r="O13" s="142"/>
      <c r="P13" s="142"/>
      <c r="Q13" s="142"/>
      <c r="R13" s="142"/>
      <c r="S13" s="142"/>
      <c r="T13" s="124">
        <v>1.5</v>
      </c>
      <c r="U13" s="142"/>
      <c r="V13" s="142"/>
      <c r="W13" s="142"/>
      <c r="X13" s="142"/>
      <c r="Y13" s="143"/>
    </row>
    <row r="14" spans="1:25" ht="18.75" customHeight="1" thickBot="1" x14ac:dyDescent="0.25">
      <c r="A14" s="55"/>
      <c r="B14" s="59">
        <f>IF(ISBLANK(H14),"",VLOOKUP(H14,DATA!$O$2:$P$7,2))</f>
        <v>1</v>
      </c>
      <c r="D14" s="73" t="s">
        <v>26</v>
      </c>
      <c r="E14" s="123">
        <v>0.62152777777777779</v>
      </c>
      <c r="F14" s="123">
        <v>0.68402777777777779</v>
      </c>
      <c r="G14" s="92" t="s">
        <v>682</v>
      </c>
      <c r="H14" s="5" t="s">
        <v>208</v>
      </c>
      <c r="I14" s="93" t="s">
        <v>567</v>
      </c>
      <c r="J14" s="5" t="s">
        <v>692</v>
      </c>
      <c r="K14" s="94" t="s">
        <v>694</v>
      </c>
      <c r="L14" s="125"/>
      <c r="M14" s="159"/>
      <c r="N14" s="159"/>
      <c r="O14" s="159"/>
      <c r="P14" s="159"/>
      <c r="Q14" s="159"/>
      <c r="R14" s="159"/>
      <c r="S14" s="159"/>
      <c r="T14" s="124">
        <v>1.5</v>
      </c>
      <c r="U14" s="159"/>
      <c r="V14" s="159"/>
      <c r="W14" s="159"/>
      <c r="X14" s="159"/>
      <c r="Y14" s="160"/>
    </row>
    <row r="15" spans="1:25" ht="18.75" customHeight="1" thickBot="1" x14ac:dyDescent="0.25">
      <c r="A15" s="55"/>
      <c r="B15" s="59">
        <f>IF(ISBLANK(H15),"",VLOOKUP(H15,DATA!$O$2:$P$7,2))</f>
        <v>1</v>
      </c>
      <c r="D15" s="73" t="s">
        <v>26</v>
      </c>
      <c r="E15" s="123">
        <v>0.81944444444444453</v>
      </c>
      <c r="F15" s="123">
        <v>0.88194444444444453</v>
      </c>
      <c r="G15" s="92" t="s">
        <v>682</v>
      </c>
      <c r="H15" s="5" t="s">
        <v>208</v>
      </c>
      <c r="I15" s="93" t="s">
        <v>569</v>
      </c>
      <c r="J15" s="5" t="s">
        <v>693</v>
      </c>
      <c r="K15" s="94" t="s">
        <v>695</v>
      </c>
      <c r="L15" s="125"/>
      <c r="M15" s="159"/>
      <c r="N15" s="159"/>
      <c r="O15" s="159"/>
      <c r="P15" s="159"/>
      <c r="Q15" s="159"/>
      <c r="R15" s="159"/>
      <c r="S15" s="159"/>
      <c r="T15" s="124">
        <v>1.5</v>
      </c>
      <c r="U15" s="159"/>
      <c r="V15" s="159"/>
      <c r="W15" s="159"/>
      <c r="X15" s="159"/>
      <c r="Y15" s="160"/>
    </row>
    <row r="16" spans="1:25" ht="18.75" customHeight="1" thickBot="1" x14ac:dyDescent="0.25">
      <c r="A16" s="55"/>
      <c r="B16" s="59">
        <f>IF(ISBLANK(H16),"",VLOOKUP(H16,DATA!$O$2:$P$7,2))</f>
        <v>1</v>
      </c>
      <c r="D16" s="73" t="s">
        <v>26</v>
      </c>
      <c r="E16" s="123">
        <v>0.75347222222222221</v>
      </c>
      <c r="F16" s="123">
        <v>0.81597222222222221</v>
      </c>
      <c r="G16" s="92" t="s">
        <v>540</v>
      </c>
      <c r="H16" s="132" t="s">
        <v>33</v>
      </c>
      <c r="I16" s="93" t="s">
        <v>691</v>
      </c>
      <c r="J16" s="5" t="e">
        <f>IF(I16="","",VLOOKUP(I16,DATA!$T$3:$U$56,2,FALSE))</f>
        <v>#N/A</v>
      </c>
      <c r="K16" s="94" t="s">
        <v>45</v>
      </c>
      <c r="L16" s="126"/>
      <c r="M16" s="159"/>
      <c r="N16" s="159"/>
      <c r="O16" s="159"/>
      <c r="P16" s="159"/>
      <c r="Q16" s="159"/>
      <c r="R16" s="159"/>
      <c r="S16" s="159"/>
      <c r="T16" s="124">
        <v>1.5</v>
      </c>
      <c r="U16" s="159"/>
      <c r="V16" s="159"/>
      <c r="W16" s="159"/>
      <c r="X16" s="159"/>
      <c r="Y16" s="160"/>
    </row>
    <row r="17" spans="1:25" ht="18.75" customHeight="1" thickBot="1" x14ac:dyDescent="0.25">
      <c r="A17" s="55"/>
      <c r="B17" s="59">
        <f>IF(ISBLANK(H17),"",VLOOKUP(H17,DATA!$O$2:$P$7,2))</f>
        <v>1</v>
      </c>
      <c r="D17" s="457" t="s">
        <v>26</v>
      </c>
      <c r="E17" s="458">
        <v>0.81944444444444453</v>
      </c>
      <c r="F17" s="458">
        <v>0.88194444444444453</v>
      </c>
      <c r="G17" s="459" t="s">
        <v>540</v>
      </c>
      <c r="H17" s="484" t="s">
        <v>33</v>
      </c>
      <c r="I17" s="461" t="s">
        <v>675</v>
      </c>
      <c r="J17" s="460" t="str">
        <f>IF(I17="","",VLOOKUP(I17,DATA!$T$3:$U$56,2,FALSE))</f>
        <v>中1</v>
      </c>
      <c r="K17" s="463" t="s">
        <v>41</v>
      </c>
      <c r="L17" s="485"/>
      <c r="M17" s="159"/>
      <c r="N17" s="159"/>
      <c r="O17" s="159"/>
      <c r="P17" s="159"/>
      <c r="Q17" s="159"/>
      <c r="R17" s="159"/>
      <c r="S17" s="159"/>
      <c r="T17" s="124">
        <v>1.5</v>
      </c>
      <c r="U17" s="159"/>
      <c r="V17" s="159"/>
      <c r="W17" s="159"/>
      <c r="X17" s="159"/>
      <c r="Y17" s="160"/>
    </row>
    <row r="18" spans="1:25" ht="18.75" customHeight="1" thickBot="1" x14ac:dyDescent="0.25">
      <c r="A18" s="55"/>
      <c r="B18" s="59">
        <f>IF(ISBLANK(H18),"",VLOOKUP(H18,DATA!$O$2:$P$7,2))</f>
        <v>1</v>
      </c>
      <c r="D18" s="74" t="s">
        <v>27</v>
      </c>
      <c r="E18" s="456">
        <v>0.66666666666666663</v>
      </c>
      <c r="F18" s="456">
        <v>0.72916666666666663</v>
      </c>
      <c r="G18" s="76" t="s">
        <v>48</v>
      </c>
      <c r="H18" s="4" t="s">
        <v>208</v>
      </c>
      <c r="I18" s="78" t="s">
        <v>401</v>
      </c>
      <c r="J18" s="4" t="str">
        <f>IF(I18="","",VLOOKUP(I18,DATA!$T$3:$U$56,2,FALSE))</f>
        <v>高1</v>
      </c>
      <c r="K18" s="18" t="s">
        <v>325</v>
      </c>
      <c r="L18" s="465"/>
      <c r="M18" s="144"/>
      <c r="N18" s="142"/>
      <c r="O18" s="142"/>
      <c r="P18" s="142"/>
      <c r="Q18" s="142"/>
      <c r="R18" s="142"/>
      <c r="S18" s="142"/>
      <c r="T18" s="124">
        <v>1.5</v>
      </c>
      <c r="U18" s="142"/>
      <c r="V18" s="142"/>
      <c r="W18" s="142"/>
      <c r="X18" s="142"/>
      <c r="Y18" s="143"/>
    </row>
    <row r="19" spans="1:25" ht="18.75" customHeight="1" thickBot="1" x14ac:dyDescent="0.25">
      <c r="A19" s="55"/>
      <c r="B19" s="59">
        <f>IF(ISBLANK(H19),"",VLOOKUP(H19,DATA!$O$2:$P$7,2))</f>
        <v>1</v>
      </c>
      <c r="D19" s="74" t="s">
        <v>696</v>
      </c>
      <c r="E19" s="456">
        <v>0.75347222222222221</v>
      </c>
      <c r="F19" s="456">
        <v>0.81597222222222221</v>
      </c>
      <c r="G19" s="76" t="s">
        <v>48</v>
      </c>
      <c r="H19" s="57" t="s">
        <v>208</v>
      </c>
      <c r="I19" s="57" t="s">
        <v>300</v>
      </c>
      <c r="J19" s="4" t="e">
        <f>IF(I19="","",VLOOKUP(I19,DATA!$T$3:$U$56,2,FALSE))</f>
        <v>#N/A</v>
      </c>
      <c r="K19" s="18" t="s">
        <v>93</v>
      </c>
      <c r="L19" s="462"/>
      <c r="M19" s="144"/>
      <c r="N19" s="142"/>
      <c r="O19" s="142"/>
      <c r="P19" s="142"/>
      <c r="Q19" s="142"/>
      <c r="R19" s="142"/>
      <c r="S19" s="142"/>
      <c r="T19" s="124">
        <v>1.5</v>
      </c>
      <c r="U19" s="142"/>
      <c r="V19" s="142"/>
      <c r="W19" s="142"/>
      <c r="X19" s="142"/>
      <c r="Y19" s="143"/>
    </row>
    <row r="20" spans="1:25" ht="18.75" customHeight="1" thickBot="1" x14ac:dyDescent="0.25">
      <c r="A20" s="55"/>
      <c r="B20" s="59">
        <f>IF(ISBLANK(H20),"",VLOOKUP(H20,DATA!$O$2:$P$7,2))</f>
        <v>1</v>
      </c>
      <c r="D20" s="73" t="s">
        <v>27</v>
      </c>
      <c r="E20" s="123">
        <v>0.75347222222222221</v>
      </c>
      <c r="F20" s="123">
        <v>0.79513888888888884</v>
      </c>
      <c r="G20" s="92" t="s">
        <v>540</v>
      </c>
      <c r="H20" s="5" t="s">
        <v>208</v>
      </c>
      <c r="I20" s="453" t="s">
        <v>355</v>
      </c>
      <c r="J20" s="4" t="e">
        <f>IF(I20="","",VLOOKUP(I20,DATA!$T$3:$U$56,2,FALSE))</f>
        <v>#N/A</v>
      </c>
      <c r="K20" s="18" t="s">
        <v>45</v>
      </c>
      <c r="L20" s="125"/>
      <c r="M20" s="144" t="s">
        <v>185</v>
      </c>
      <c r="N20" s="142"/>
      <c r="O20" s="142"/>
      <c r="P20" s="142"/>
      <c r="Q20" s="142"/>
      <c r="R20" s="142"/>
      <c r="S20" s="142"/>
      <c r="T20" s="124">
        <v>1</v>
      </c>
      <c r="U20" s="142"/>
      <c r="V20" s="142"/>
      <c r="W20" s="142"/>
      <c r="X20" s="142"/>
      <c r="Y20" s="143"/>
    </row>
    <row r="21" spans="1:25" ht="18.75" customHeight="1" thickBot="1" x14ac:dyDescent="0.25">
      <c r="A21" s="55"/>
      <c r="B21" s="59">
        <f>IF(ISBLANK(H21),"",VLOOKUP(H21,DATA!$O$2:$P$7,2))</f>
        <v>1</v>
      </c>
      <c r="D21" s="73" t="s">
        <v>27</v>
      </c>
      <c r="E21" s="123">
        <v>0.81944444444444453</v>
      </c>
      <c r="F21" s="123">
        <v>0.88194444444444453</v>
      </c>
      <c r="G21" s="92" t="s">
        <v>540</v>
      </c>
      <c r="H21" s="5" t="s">
        <v>208</v>
      </c>
      <c r="I21" s="93" t="s">
        <v>680</v>
      </c>
      <c r="J21" s="5" t="e">
        <f>IF(I21="","",VLOOKUP(I21,DATA!$T$3:$U$56,2,FALSE))</f>
        <v>#N/A</v>
      </c>
      <c r="K21" s="483" t="s">
        <v>47</v>
      </c>
      <c r="L21" s="125"/>
      <c r="M21" s="144"/>
      <c r="N21" s="142"/>
      <c r="O21" s="142"/>
      <c r="P21" s="142"/>
      <c r="Q21" s="142"/>
      <c r="R21" s="142"/>
      <c r="S21" s="142"/>
      <c r="T21" s="124">
        <v>1.5</v>
      </c>
      <c r="U21" s="142"/>
      <c r="V21" s="142"/>
      <c r="W21" s="142"/>
      <c r="X21" s="142"/>
      <c r="Y21" s="143"/>
    </row>
    <row r="22" spans="1:25" s="420" customFormat="1" ht="18.75" customHeight="1" thickBot="1" x14ac:dyDescent="0.25">
      <c r="B22" s="59">
        <f>IF(ISBLANK(H22),"",VLOOKUP(H22,DATA!$O$2:$P$7,2))</f>
        <v>1</v>
      </c>
      <c r="D22" s="475" t="s">
        <v>683</v>
      </c>
      <c r="E22" s="476"/>
      <c r="F22" s="476"/>
      <c r="G22" s="477"/>
      <c r="H22" s="475" t="s">
        <v>684</v>
      </c>
      <c r="I22" s="475" t="s">
        <v>685</v>
      </c>
      <c r="J22" s="475" t="s">
        <v>686</v>
      </c>
      <c r="K22" s="478"/>
      <c r="L22" s="479"/>
      <c r="M22" s="472"/>
      <c r="N22" s="473"/>
      <c r="O22" s="473"/>
      <c r="P22" s="473"/>
      <c r="Q22" s="473"/>
      <c r="R22" s="473"/>
      <c r="S22" s="473"/>
      <c r="T22" s="421">
        <v>1.5</v>
      </c>
      <c r="U22" s="473"/>
      <c r="V22" s="473"/>
      <c r="W22" s="473"/>
      <c r="X22" s="473"/>
      <c r="Y22" s="474"/>
    </row>
    <row r="23" spans="1:25" ht="18.75" customHeight="1" thickBot="1" x14ac:dyDescent="0.25">
      <c r="A23" s="55"/>
      <c r="B23" s="59">
        <f>IF(ISBLANK(H23),"",VLOOKUP(H23,DATA!$O$2:$P$7,2))</f>
        <v>1</v>
      </c>
      <c r="D23" s="4" t="s">
        <v>98</v>
      </c>
      <c r="E23" s="123">
        <v>0.70833333333333337</v>
      </c>
      <c r="F23" s="123">
        <v>0.75</v>
      </c>
      <c r="G23" s="92" t="s">
        <v>46</v>
      </c>
      <c r="H23" s="454" t="s">
        <v>208</v>
      </c>
      <c r="I23" s="454" t="s">
        <v>297</v>
      </c>
      <c r="J23" s="4" t="str">
        <f>IF(I23="","",VLOOKUP(I23,DATA!$T$3:$U$56,2,FALSE))</f>
        <v>高3</v>
      </c>
      <c r="K23" s="94" t="s">
        <v>45</v>
      </c>
      <c r="L23" s="126"/>
      <c r="M23" s="144" t="s">
        <v>574</v>
      </c>
      <c r="N23" s="142"/>
      <c r="O23" s="142"/>
      <c r="P23" s="142"/>
      <c r="Q23" s="142"/>
      <c r="R23" s="142"/>
      <c r="S23" s="142"/>
      <c r="T23" s="124">
        <v>1</v>
      </c>
      <c r="U23" s="142"/>
      <c r="V23" s="142"/>
      <c r="W23" s="142"/>
      <c r="X23" s="142"/>
      <c r="Y23" s="143"/>
    </row>
    <row r="24" spans="1:25" ht="18.75" customHeight="1" thickBot="1" x14ac:dyDescent="0.25">
      <c r="A24" s="55"/>
      <c r="B24" s="59">
        <f>IF(ISBLANK(H24),"",VLOOKUP(H24,DATA!$O$2:$P$7,2))</f>
        <v>1</v>
      </c>
      <c r="D24" s="4" t="s">
        <v>98</v>
      </c>
      <c r="E24" s="123">
        <v>0.75347222222222221</v>
      </c>
      <c r="F24" s="123">
        <v>0.79513888888888884</v>
      </c>
      <c r="G24" s="76" t="s">
        <v>209</v>
      </c>
      <c r="H24" s="60" t="s">
        <v>208</v>
      </c>
      <c r="I24" s="455" t="s">
        <v>287</v>
      </c>
      <c r="J24" s="4" t="e">
        <f>IF(I24="","",VLOOKUP(I24,DATA!$T$3:$U$56,2,FALSE))</f>
        <v>#N/A</v>
      </c>
      <c r="K24" s="18" t="s">
        <v>45</v>
      </c>
      <c r="L24" s="126"/>
      <c r="M24" s="142" t="s">
        <v>185</v>
      </c>
      <c r="N24" s="147"/>
      <c r="O24" s="147"/>
      <c r="P24" s="147"/>
      <c r="Q24" s="147"/>
      <c r="R24" s="147"/>
      <c r="S24" s="147"/>
      <c r="T24" s="124">
        <v>1</v>
      </c>
      <c r="U24" s="147"/>
      <c r="V24" s="147"/>
      <c r="W24" s="147"/>
      <c r="X24" s="147"/>
      <c r="Y24" s="148"/>
    </row>
    <row r="25" spans="1:25" ht="18.75" customHeight="1" thickBot="1" x14ac:dyDescent="0.25">
      <c r="A25" s="55"/>
      <c r="B25" s="59">
        <f>IF(ISBLANK(H25),"",VLOOKUP(H25,DATA!$O$2:$P$7,2))</f>
        <v>1</v>
      </c>
      <c r="D25" s="96" t="s">
        <v>98</v>
      </c>
      <c r="E25" s="123">
        <v>0.79861111111111116</v>
      </c>
      <c r="F25" s="123">
        <v>0.86111111111111116</v>
      </c>
      <c r="G25" s="92" t="s">
        <v>46</v>
      </c>
      <c r="H25" s="5" t="s">
        <v>208</v>
      </c>
      <c r="I25" s="93" t="s">
        <v>318</v>
      </c>
      <c r="J25" s="4" t="e">
        <f>IF(I25="","",VLOOKUP(I25,DATA!$T$3:$U$56,2,FALSE))</f>
        <v>#N/A</v>
      </c>
      <c r="K25" s="18" t="s">
        <v>45</v>
      </c>
      <c r="L25" s="125"/>
      <c r="M25" s="447"/>
      <c r="N25" s="447"/>
      <c r="O25" s="447"/>
      <c r="P25" s="447"/>
      <c r="Q25" s="447"/>
      <c r="R25" s="447"/>
      <c r="S25" s="447"/>
      <c r="T25" s="124">
        <v>1.5</v>
      </c>
      <c r="U25" s="447"/>
      <c r="V25" s="447"/>
      <c r="W25" s="447"/>
      <c r="X25" s="447"/>
      <c r="Y25" s="448"/>
    </row>
    <row r="26" spans="1:25" s="383" customFormat="1" ht="18.75" customHeight="1" thickBot="1" x14ac:dyDescent="0.25">
      <c r="B26" s="59">
        <f>IF(ISBLANK(H26),"",VLOOKUP(H26,DATA!$O$2:$P$7,2))</f>
        <v>1</v>
      </c>
      <c r="D26" s="73" t="s">
        <v>98</v>
      </c>
      <c r="E26" s="123">
        <v>0.86458333333333337</v>
      </c>
      <c r="F26" s="123">
        <v>0.88541666666666663</v>
      </c>
      <c r="G26" s="92" t="s">
        <v>46</v>
      </c>
      <c r="H26" s="93" t="s">
        <v>33</v>
      </c>
      <c r="I26" s="93" t="s">
        <v>569</v>
      </c>
      <c r="J26" s="4" t="e">
        <f>IF(I26="","",VLOOKUP(I26,DATA!$T$3:$U$56,2,FALSE))</f>
        <v>#N/A</v>
      </c>
      <c r="K26" s="386" t="s">
        <v>45</v>
      </c>
      <c r="L26" s="125"/>
      <c r="M26" s="384"/>
      <c r="N26" s="384"/>
      <c r="O26" s="384"/>
      <c r="P26" s="384"/>
      <c r="Q26" s="384"/>
      <c r="R26" s="384"/>
      <c r="S26" s="384"/>
      <c r="T26" s="124">
        <v>1.5</v>
      </c>
      <c r="U26" s="384"/>
      <c r="V26" s="384"/>
      <c r="W26" s="384"/>
      <c r="X26" s="384"/>
      <c r="Y26" s="385"/>
    </row>
    <row r="27" spans="1:25" ht="18.75" customHeight="1" thickBot="1" x14ac:dyDescent="0.25">
      <c r="A27" s="55"/>
      <c r="B27" s="59">
        <f>IF(ISBLANK(H27),"",VLOOKUP(H27,DATA!$O$2:$P$7,2))</f>
        <v>1</v>
      </c>
      <c r="D27" s="74" t="s">
        <v>98</v>
      </c>
      <c r="E27" s="123">
        <v>0.62152777777777779</v>
      </c>
      <c r="F27" s="123">
        <v>0.68402777777777779</v>
      </c>
      <c r="G27" s="92" t="s">
        <v>48</v>
      </c>
      <c r="H27" s="5" t="s">
        <v>33</v>
      </c>
      <c r="I27" s="132" t="s">
        <v>567</v>
      </c>
      <c r="J27" s="4" t="str">
        <f>IF(I27="","",VLOOKUP(I27,DATA!$T$3:$U$56,2,FALSE))</f>
        <v>高卒</v>
      </c>
      <c r="K27" s="18" t="s">
        <v>47</v>
      </c>
      <c r="L27" s="126"/>
      <c r="M27" s="142"/>
      <c r="N27" s="142"/>
      <c r="O27" s="142"/>
      <c r="P27" s="142"/>
      <c r="Q27" s="142"/>
      <c r="R27" s="142"/>
      <c r="S27" s="142"/>
      <c r="T27" s="124">
        <v>1.5</v>
      </c>
      <c r="U27" s="142"/>
      <c r="V27" s="142"/>
      <c r="W27" s="142"/>
      <c r="X27" s="142"/>
      <c r="Y27" s="143"/>
    </row>
    <row r="28" spans="1:25" ht="18.75" customHeight="1" thickBot="1" x14ac:dyDescent="0.25">
      <c r="A28" s="55"/>
      <c r="B28" s="59">
        <f>IF(ISBLANK(H28),"",VLOOKUP(H28,DATA!$O$2:$P$7,2))</f>
        <v>1</v>
      </c>
      <c r="D28" s="74" t="s">
        <v>98</v>
      </c>
      <c r="E28" s="123">
        <v>0.69791666666666663</v>
      </c>
      <c r="F28" s="123">
        <v>0.76041666666666663</v>
      </c>
      <c r="G28" s="76" t="s">
        <v>48</v>
      </c>
      <c r="H28" s="4" t="s">
        <v>33</v>
      </c>
      <c r="I28" s="57" t="s">
        <v>423</v>
      </c>
      <c r="J28" s="4" t="s">
        <v>697</v>
      </c>
      <c r="K28" s="18" t="s">
        <v>93</v>
      </c>
      <c r="L28" s="126"/>
      <c r="M28" s="142"/>
      <c r="N28" s="142"/>
      <c r="O28" s="142"/>
      <c r="P28" s="142"/>
      <c r="Q28" s="142"/>
      <c r="R28" s="142"/>
      <c r="S28" s="142"/>
      <c r="T28" s="124">
        <v>1.5</v>
      </c>
      <c r="U28" s="142"/>
      <c r="V28" s="142"/>
      <c r="W28" s="142"/>
      <c r="X28" s="142"/>
      <c r="Y28" s="143"/>
    </row>
    <row r="29" spans="1:25" ht="18.75" customHeight="1" thickBot="1" x14ac:dyDescent="0.25">
      <c r="A29" s="55"/>
      <c r="B29" s="59">
        <f>IF(ISBLANK(H29),"",VLOOKUP(H29,DATA!$O$2:$P$7,2))</f>
        <v>1</v>
      </c>
      <c r="D29" s="74" t="s">
        <v>98</v>
      </c>
      <c r="E29" s="449">
        <v>0.75347222222222221</v>
      </c>
      <c r="F29" s="449">
        <v>0.81597222222222221</v>
      </c>
      <c r="G29" s="61" t="s">
        <v>48</v>
      </c>
      <c r="H29" s="57" t="s">
        <v>33</v>
      </c>
      <c r="I29" s="57" t="s">
        <v>500</v>
      </c>
      <c r="J29" s="4" t="e">
        <f>IF(I29="","",VLOOKUP(I29,DATA!$T$3:$U$56,2,FALSE))</f>
        <v>#N/A</v>
      </c>
      <c r="K29" s="18" t="s">
        <v>41</v>
      </c>
      <c r="L29" s="126"/>
      <c r="M29" s="144"/>
      <c r="N29" s="142"/>
      <c r="O29" s="142"/>
      <c r="P29" s="142"/>
      <c r="Q29" s="142"/>
      <c r="R29" s="142"/>
      <c r="S29" s="142"/>
      <c r="T29" s="124">
        <v>1.5</v>
      </c>
      <c r="U29" s="142"/>
      <c r="V29" s="142"/>
      <c r="W29" s="142"/>
      <c r="X29" s="142"/>
      <c r="Y29" s="143"/>
    </row>
    <row r="30" spans="1:25" ht="18.75" customHeight="1" thickBot="1" x14ac:dyDescent="0.25">
      <c r="A30" s="55"/>
      <c r="B30" s="59">
        <f>IF(ISBLANK(H30),"",VLOOKUP(H30,DATA!$O$2:$P$7,2))</f>
        <v>1</v>
      </c>
      <c r="D30" s="73" t="s">
        <v>98</v>
      </c>
      <c r="E30" s="449">
        <v>0.81944444444444453</v>
      </c>
      <c r="F30" s="449">
        <v>0.88194444444444453</v>
      </c>
      <c r="G30" s="92" t="s">
        <v>48</v>
      </c>
      <c r="H30" s="5" t="s">
        <v>208</v>
      </c>
      <c r="I30" s="93" t="s">
        <v>413</v>
      </c>
      <c r="J30" s="4" t="e">
        <f>IF(I30="","",VLOOKUP(I30,DATA!$T$3:$U$56,2,FALSE))</f>
        <v>#N/A</v>
      </c>
      <c r="K30" s="18" t="s">
        <v>207</v>
      </c>
      <c r="L30" s="125"/>
      <c r="M30" s="447"/>
      <c r="N30" s="447"/>
      <c r="O30" s="447"/>
      <c r="P30" s="447"/>
      <c r="Q30" s="447"/>
      <c r="R30" s="447"/>
      <c r="S30" s="447"/>
      <c r="T30" s="124">
        <v>1.5</v>
      </c>
      <c r="U30" s="447"/>
      <c r="V30" s="447"/>
      <c r="W30" s="447"/>
      <c r="X30" s="447"/>
      <c r="Y30" s="448"/>
    </row>
    <row r="31" spans="1:25" ht="18.75" customHeight="1" thickBot="1" x14ac:dyDescent="0.25">
      <c r="A31" s="55"/>
      <c r="B31" s="59">
        <f>IF(ISBLANK(H31),"",VLOOKUP(H31,DATA!$O$2:$P$7,2))</f>
        <v>1</v>
      </c>
      <c r="D31" s="73" t="s">
        <v>98</v>
      </c>
      <c r="E31" s="123">
        <v>0.81944444444444453</v>
      </c>
      <c r="F31" s="123">
        <v>0.88194444444444453</v>
      </c>
      <c r="G31" s="92" t="s">
        <v>682</v>
      </c>
      <c r="H31" s="5" t="s">
        <v>208</v>
      </c>
      <c r="I31" s="93" t="s">
        <v>580</v>
      </c>
      <c r="J31" s="4" t="str">
        <f>IF(I31="","",VLOOKUP(I31,DATA!$T$3:$U$56,2,FALSE))</f>
        <v>中2</v>
      </c>
      <c r="K31" s="18" t="s">
        <v>47</v>
      </c>
      <c r="L31" s="125"/>
      <c r="M31" s="447"/>
      <c r="N31" s="447"/>
      <c r="O31" s="447"/>
      <c r="P31" s="447"/>
      <c r="Q31" s="447"/>
      <c r="R31" s="447"/>
      <c r="S31" s="447"/>
      <c r="T31" s="124">
        <v>1.5</v>
      </c>
      <c r="U31" s="447"/>
      <c r="V31" s="447"/>
      <c r="W31" s="447"/>
      <c r="X31" s="447"/>
      <c r="Y31" s="448"/>
    </row>
    <row r="32" spans="1:25" ht="18.75" customHeight="1" thickBot="1" x14ac:dyDescent="0.25">
      <c r="A32" s="55"/>
      <c r="B32" s="59">
        <f>IF(ISBLANK(H32),"",VLOOKUP(H32,DATA!$O$2:$P$7,2))</f>
        <v>1</v>
      </c>
      <c r="D32" s="73" t="s">
        <v>98</v>
      </c>
      <c r="E32" s="123">
        <v>0.81944444444444453</v>
      </c>
      <c r="F32" s="123">
        <v>0.88194444444444453</v>
      </c>
      <c r="G32" s="76" t="s">
        <v>407</v>
      </c>
      <c r="H32" s="4" t="s">
        <v>33</v>
      </c>
      <c r="I32" s="78" t="s">
        <v>675</v>
      </c>
      <c r="J32" s="4" t="s">
        <v>690</v>
      </c>
      <c r="K32" s="18" t="s">
        <v>301</v>
      </c>
      <c r="L32" s="125"/>
      <c r="M32" s="447"/>
      <c r="N32" s="447"/>
      <c r="O32" s="447"/>
      <c r="P32" s="447"/>
      <c r="Q32" s="447"/>
      <c r="R32" s="447"/>
      <c r="S32" s="447"/>
      <c r="T32" s="124">
        <v>1</v>
      </c>
      <c r="U32" s="447"/>
      <c r="V32" s="447"/>
      <c r="W32" s="447"/>
      <c r="X32" s="447"/>
      <c r="Y32" s="448"/>
    </row>
    <row r="33" spans="1:25" ht="18.75" customHeight="1" thickBot="1" x14ac:dyDescent="0.25">
      <c r="A33" s="55"/>
      <c r="B33" s="59">
        <f>IF(ISBLANK(H33),"",VLOOKUP(H33,DATA!$O$2:$P$7,2))</f>
        <v>1</v>
      </c>
      <c r="D33" s="74" t="s">
        <v>98</v>
      </c>
      <c r="E33" s="123">
        <v>0.66666666666666663</v>
      </c>
      <c r="F33" s="123">
        <v>0.70833333333333337</v>
      </c>
      <c r="G33" s="76" t="s">
        <v>349</v>
      </c>
      <c r="H33" s="4" t="s">
        <v>208</v>
      </c>
      <c r="I33" s="78" t="s">
        <v>577</v>
      </c>
      <c r="J33" s="4" t="str">
        <f>IF(I33="","",VLOOKUP(I33,DATA!$T$3:$U$56,2,FALSE))</f>
        <v>小2</v>
      </c>
      <c r="K33" s="94" t="s">
        <v>76</v>
      </c>
      <c r="L33" s="125"/>
      <c r="M33" s="144" t="s">
        <v>185</v>
      </c>
      <c r="N33" s="142"/>
      <c r="O33" s="142"/>
      <c r="P33" s="142"/>
      <c r="Q33" s="142"/>
      <c r="R33" s="142"/>
      <c r="S33" s="142"/>
      <c r="T33" s="124">
        <v>1</v>
      </c>
      <c r="U33" s="142"/>
      <c r="V33" s="142"/>
      <c r="W33" s="142"/>
      <c r="X33" s="142"/>
      <c r="Y33" s="143"/>
    </row>
    <row r="34" spans="1:25" ht="18.75" customHeight="1" thickBot="1" x14ac:dyDescent="0.25">
      <c r="A34" s="55"/>
      <c r="B34" s="59">
        <f>IF(ISBLANK(H34),"",VLOOKUP(H34,DATA!$O$2:$P$7,2))</f>
        <v>1</v>
      </c>
      <c r="D34" s="457" t="s">
        <v>98</v>
      </c>
      <c r="E34" s="458">
        <v>0.70833333333333337</v>
      </c>
      <c r="F34" s="458">
        <v>0.75</v>
      </c>
      <c r="G34" s="459" t="s">
        <v>349</v>
      </c>
      <c r="H34" s="460" t="s">
        <v>208</v>
      </c>
      <c r="I34" s="461" t="s">
        <v>342</v>
      </c>
      <c r="J34" s="460" t="str">
        <f>IF(I34="","",VLOOKUP(I34,DATA!$T$3:$U$56,2,FALSE))</f>
        <v>小5</v>
      </c>
      <c r="K34" s="463" t="s">
        <v>187</v>
      </c>
      <c r="L34" s="464"/>
      <c r="M34" s="142" t="s">
        <v>185</v>
      </c>
      <c r="N34" s="142"/>
      <c r="O34" s="142"/>
      <c r="P34" s="142"/>
      <c r="Q34" s="142"/>
      <c r="R34" s="142"/>
      <c r="S34" s="142"/>
      <c r="T34" s="124">
        <v>1</v>
      </c>
      <c r="U34" s="142"/>
      <c r="V34" s="142"/>
      <c r="W34" s="142"/>
      <c r="X34" s="142"/>
      <c r="Y34" s="143"/>
    </row>
    <row r="35" spans="1:25" ht="18.75" customHeight="1" thickBot="1" x14ac:dyDescent="0.25">
      <c r="A35" s="55"/>
      <c r="B35" s="59">
        <f>IF(ISBLANK(H35),"",VLOOKUP(H35,DATA!$O$2:$P$7,2))</f>
        <v>1</v>
      </c>
      <c r="D35" s="73" t="s">
        <v>327</v>
      </c>
      <c r="E35" s="123">
        <v>0.73263888888888884</v>
      </c>
      <c r="F35" s="123">
        <v>0.79513888888888884</v>
      </c>
      <c r="G35" s="76" t="s">
        <v>46</v>
      </c>
      <c r="H35" s="132" t="s">
        <v>208</v>
      </c>
      <c r="I35" s="57" t="s">
        <v>537</v>
      </c>
      <c r="J35" s="4" t="str">
        <f>IF(I35="","",VLOOKUP(I35,DATA!$T$3:$U$56,2,FALSE))</f>
        <v>中3</v>
      </c>
      <c r="K35" s="18" t="s">
        <v>184</v>
      </c>
      <c r="L35" s="126"/>
      <c r="M35" s="159"/>
      <c r="N35" s="159"/>
      <c r="O35" s="159"/>
      <c r="P35" s="159"/>
      <c r="Q35" s="159"/>
      <c r="R35" s="159"/>
      <c r="S35" s="159"/>
      <c r="T35" s="124">
        <v>1.5</v>
      </c>
      <c r="U35" s="159"/>
      <c r="V35" s="159"/>
      <c r="W35" s="159"/>
      <c r="X35" s="159"/>
      <c r="Y35" s="160"/>
    </row>
    <row r="36" spans="1:25" ht="18.75" customHeight="1" thickBot="1" x14ac:dyDescent="0.25">
      <c r="A36" s="55"/>
      <c r="B36" s="59">
        <f>IF(ISBLANK(H36),"",VLOOKUP(H36,DATA!$O$2:$P$7,2))</f>
        <v>1</v>
      </c>
      <c r="D36" s="74" t="s">
        <v>99</v>
      </c>
      <c r="E36" s="123">
        <v>0.79861111111111116</v>
      </c>
      <c r="F36" s="123">
        <v>0.86111111111111116</v>
      </c>
      <c r="G36" s="76" t="s">
        <v>209</v>
      </c>
      <c r="H36" s="4" t="s">
        <v>208</v>
      </c>
      <c r="I36" s="78" t="s">
        <v>341</v>
      </c>
      <c r="J36" s="4" t="str">
        <f>IF(I36="","",VLOOKUP(I36,DATA!$T$3:$U$56,2,FALSE))</f>
        <v>高2</v>
      </c>
      <c r="K36" s="18" t="s">
        <v>207</v>
      </c>
      <c r="L36" s="125"/>
      <c r="M36" s="146"/>
      <c r="N36" s="447"/>
      <c r="O36" s="447"/>
      <c r="P36" s="447"/>
      <c r="Q36" s="447"/>
      <c r="R36" s="447"/>
      <c r="S36" s="447"/>
      <c r="T36" s="124">
        <v>1.5</v>
      </c>
      <c r="U36" s="447"/>
      <c r="V36" s="447"/>
      <c r="W36" s="447"/>
      <c r="X36" s="447"/>
      <c r="Y36" s="448"/>
    </row>
    <row r="37" spans="1:25" ht="18.75" customHeight="1" thickBot="1" x14ac:dyDescent="0.25">
      <c r="A37" s="55"/>
      <c r="B37" s="59">
        <f>IF(ISBLANK(H37),"",VLOOKUP(H37,DATA!$O$2:$P$7,2))</f>
        <v>1</v>
      </c>
      <c r="D37" s="73" t="s">
        <v>99</v>
      </c>
      <c r="E37" s="123">
        <v>0.86458333333333337</v>
      </c>
      <c r="F37" s="123">
        <v>0.92708333333333337</v>
      </c>
      <c r="G37" s="92" t="s">
        <v>46</v>
      </c>
      <c r="H37" s="5" t="s">
        <v>208</v>
      </c>
      <c r="I37" s="93" t="s">
        <v>570</v>
      </c>
      <c r="J37" s="4" t="e">
        <f>IF(I37="","",VLOOKUP(I37,DATA!$T$3:$U$56,2,FALSE))</f>
        <v>#N/A</v>
      </c>
      <c r="K37" s="18" t="s">
        <v>45</v>
      </c>
      <c r="L37" s="125"/>
      <c r="M37" s="447"/>
      <c r="N37" s="447"/>
      <c r="O37" s="447"/>
      <c r="P37" s="447"/>
      <c r="Q37" s="447"/>
      <c r="R37" s="447"/>
      <c r="S37" s="447"/>
      <c r="T37" s="124">
        <v>1.5</v>
      </c>
      <c r="U37" s="447"/>
      <c r="V37" s="447"/>
      <c r="W37" s="447"/>
      <c r="X37" s="447"/>
      <c r="Y37" s="448"/>
    </row>
    <row r="38" spans="1:25" ht="18.75" customHeight="1" thickBot="1" x14ac:dyDescent="0.25">
      <c r="A38" s="55"/>
      <c r="B38" s="59">
        <f>IF(ISBLANK(H38),"",VLOOKUP(H38,DATA!$O$2:$P$7,2))</f>
        <v>1</v>
      </c>
      <c r="D38" s="73" t="s">
        <v>99</v>
      </c>
      <c r="E38" s="123">
        <v>0.75347222222222221</v>
      </c>
      <c r="F38" s="123">
        <v>0.81597222222222221</v>
      </c>
      <c r="G38" s="92" t="s">
        <v>279</v>
      </c>
      <c r="H38" s="5" t="s">
        <v>33</v>
      </c>
      <c r="I38" s="93" t="s">
        <v>687</v>
      </c>
      <c r="J38" s="4" t="s">
        <v>702</v>
      </c>
      <c r="K38" s="18" t="s">
        <v>93</v>
      </c>
      <c r="L38" s="125"/>
      <c r="M38" s="447"/>
      <c r="N38" s="447"/>
      <c r="O38" s="447"/>
      <c r="P38" s="447"/>
      <c r="Q38" s="447"/>
      <c r="R38" s="447"/>
      <c r="S38" s="447"/>
      <c r="T38" s="124">
        <v>1.5</v>
      </c>
      <c r="U38" s="447"/>
      <c r="V38" s="447"/>
      <c r="W38" s="447"/>
      <c r="X38" s="447"/>
      <c r="Y38" s="448"/>
    </row>
    <row r="39" spans="1:25" ht="18.75" customHeight="1" thickBot="1" x14ac:dyDescent="0.25">
      <c r="A39" s="55"/>
      <c r="B39" s="59">
        <f>IF(ISBLANK(H39),"",VLOOKUP(H39,DATA!$O$2:$P$7,2))</f>
        <v>1</v>
      </c>
      <c r="D39" s="74" t="s">
        <v>99</v>
      </c>
      <c r="E39" s="123">
        <v>0.6875</v>
      </c>
      <c r="F39" s="123">
        <v>0.72916666666666663</v>
      </c>
      <c r="G39" s="92" t="s">
        <v>48</v>
      </c>
      <c r="H39" s="453" t="s">
        <v>33</v>
      </c>
      <c r="I39" s="453" t="s">
        <v>689</v>
      </c>
      <c r="J39" s="4" t="e">
        <f>IF(I39="","",VLOOKUP(I39,DATA!$T$3:$U$56,2,FALSE))</f>
        <v>#N/A</v>
      </c>
      <c r="K39" s="18" t="s">
        <v>41</v>
      </c>
      <c r="L39" s="126"/>
      <c r="M39" s="142" t="s">
        <v>185</v>
      </c>
      <c r="N39" s="142"/>
      <c r="O39" s="142"/>
      <c r="P39" s="142"/>
      <c r="Q39" s="142"/>
      <c r="R39" s="142"/>
      <c r="S39" s="142"/>
      <c r="T39" s="124">
        <v>1</v>
      </c>
      <c r="U39" s="142"/>
      <c r="V39" s="142"/>
      <c r="W39" s="142"/>
      <c r="X39" s="142"/>
      <c r="Y39" s="143"/>
    </row>
    <row r="40" spans="1:25" ht="18.75" customHeight="1" thickBot="1" x14ac:dyDescent="0.25">
      <c r="A40" s="55"/>
      <c r="B40" s="59">
        <f>IF(ISBLANK(H40),"",VLOOKUP(H40,DATA!$O$2:$P$7,2))</f>
        <v>1</v>
      </c>
      <c r="D40" s="73" t="s">
        <v>99</v>
      </c>
      <c r="E40" s="123">
        <v>0.81944444444444453</v>
      </c>
      <c r="F40" s="123">
        <v>0.86111111111111116</v>
      </c>
      <c r="G40" s="76" t="s">
        <v>48</v>
      </c>
      <c r="H40" s="4" t="s">
        <v>208</v>
      </c>
      <c r="I40" s="78" t="s">
        <v>395</v>
      </c>
      <c r="J40" s="4" t="str">
        <f>IF(I40="","",VLOOKUP(I40,DATA!$T$3:$U$56,2,FALSE))</f>
        <v>高1</v>
      </c>
      <c r="K40" s="18" t="s">
        <v>326</v>
      </c>
      <c r="L40" s="125"/>
      <c r="M40" s="144"/>
      <c r="N40" s="142"/>
      <c r="O40" s="142"/>
      <c r="P40" s="142"/>
      <c r="Q40" s="142"/>
      <c r="R40" s="142"/>
      <c r="S40" s="142"/>
      <c r="T40" s="124">
        <v>1.5</v>
      </c>
      <c r="U40" s="142"/>
      <c r="V40" s="142"/>
      <c r="W40" s="142"/>
      <c r="X40" s="142"/>
      <c r="Y40" s="143"/>
    </row>
    <row r="41" spans="1:25" ht="18.75" customHeight="1" thickBot="1" x14ac:dyDescent="0.25">
      <c r="A41" s="55"/>
      <c r="B41" s="59">
        <f>IF(ISBLANK(H41),"",VLOOKUP(H41,DATA!$O$2:$P$7,2))</f>
        <v>1</v>
      </c>
      <c r="D41" s="73" t="s">
        <v>99</v>
      </c>
      <c r="E41" s="123">
        <v>0.81944444444444453</v>
      </c>
      <c r="F41" s="123">
        <v>0.88194444444444453</v>
      </c>
      <c r="G41" s="76" t="s">
        <v>540</v>
      </c>
      <c r="H41" s="78" t="s">
        <v>33</v>
      </c>
      <c r="I41" s="78" t="s">
        <v>563</v>
      </c>
      <c r="J41" s="4" t="e">
        <f>IF(I41="","",VLOOKUP(I41,DATA!$T$3:$U$56,2,FALSE))</f>
        <v>#N/A</v>
      </c>
      <c r="K41" s="18" t="s">
        <v>41</v>
      </c>
      <c r="L41" s="126"/>
      <c r="M41" s="159"/>
      <c r="N41" s="159"/>
      <c r="O41" s="159"/>
      <c r="P41" s="159"/>
      <c r="Q41" s="159"/>
      <c r="R41" s="159"/>
      <c r="S41" s="159"/>
      <c r="T41" s="124">
        <v>1.5</v>
      </c>
      <c r="U41" s="159"/>
      <c r="V41" s="159"/>
      <c r="W41" s="159"/>
      <c r="X41" s="159"/>
      <c r="Y41" s="160"/>
    </row>
    <row r="42" spans="1:25" ht="18.75" customHeight="1" thickBot="1" x14ac:dyDescent="0.25">
      <c r="A42" s="55"/>
      <c r="B42" s="59">
        <f>IF(ISBLANK(H42),"",VLOOKUP(H42,DATA!$O$2:$P$7,2))</f>
        <v>1</v>
      </c>
      <c r="D42" s="73" t="s">
        <v>99</v>
      </c>
      <c r="E42" s="123">
        <v>0.81944444444444453</v>
      </c>
      <c r="F42" s="123">
        <v>0.88194444444444453</v>
      </c>
      <c r="G42" s="76" t="s">
        <v>407</v>
      </c>
      <c r="H42" s="57" t="s">
        <v>33</v>
      </c>
      <c r="I42" s="57" t="s">
        <v>579</v>
      </c>
      <c r="J42" s="4" t="e">
        <f>IF(I42="","",VLOOKUP(I42,DATA!$T$3:$U$56,2,FALSE))</f>
        <v>#N/A</v>
      </c>
      <c r="K42" s="18" t="s">
        <v>43</v>
      </c>
      <c r="L42" s="126"/>
      <c r="M42" s="159"/>
      <c r="N42" s="159"/>
      <c r="O42" s="159"/>
      <c r="P42" s="159"/>
      <c r="Q42" s="159"/>
      <c r="R42" s="159"/>
      <c r="S42" s="159"/>
      <c r="T42" s="124">
        <v>1.5</v>
      </c>
      <c r="U42" s="159"/>
      <c r="V42" s="159"/>
      <c r="W42" s="159"/>
      <c r="X42" s="159"/>
      <c r="Y42" s="160"/>
    </row>
    <row r="43" spans="1:25" ht="18.75" customHeight="1" thickBot="1" x14ac:dyDescent="0.25">
      <c r="A43" s="55"/>
      <c r="B43" s="59">
        <f>IF(ISBLANK(H43),"",VLOOKUP(H43,DATA!$O$2:$P$7,2))</f>
        <v>1</v>
      </c>
      <c r="D43" s="73" t="s">
        <v>327</v>
      </c>
      <c r="E43" s="123">
        <v>0.70833333333333337</v>
      </c>
      <c r="F43" s="123">
        <v>0.75</v>
      </c>
      <c r="G43" s="92" t="s">
        <v>349</v>
      </c>
      <c r="H43" s="5" t="s">
        <v>208</v>
      </c>
      <c r="I43" s="93" t="s">
        <v>342</v>
      </c>
      <c r="J43" s="5" t="str">
        <f>IF(I43="","",VLOOKUP(I43,DATA!$T$3:$U$56,2,FALSE))</f>
        <v>小5</v>
      </c>
      <c r="K43" s="94" t="s">
        <v>43</v>
      </c>
      <c r="L43" s="125"/>
      <c r="M43" s="142" t="s">
        <v>185</v>
      </c>
      <c r="N43" s="142"/>
      <c r="O43" s="142"/>
      <c r="P43" s="142"/>
      <c r="Q43" s="142"/>
      <c r="R43" s="142"/>
      <c r="S43" s="142"/>
      <c r="T43" s="124">
        <v>1</v>
      </c>
      <c r="U43" s="142"/>
      <c r="V43" s="142"/>
      <c r="W43" s="142"/>
      <c r="X43" s="142"/>
      <c r="Y43" s="143"/>
    </row>
    <row r="44" spans="1:25" s="420" customFormat="1" ht="18.75" customHeight="1" thickBot="1" x14ac:dyDescent="0.25">
      <c r="B44" s="59">
        <f>IF(ISBLANK(H44),"",VLOOKUP(H44,DATA!$O$2:$P$7,2))</f>
        <v>1</v>
      </c>
      <c r="D44" s="475" t="s">
        <v>327</v>
      </c>
      <c r="E44" s="476"/>
      <c r="F44" s="476"/>
      <c r="G44" s="477"/>
      <c r="H44" s="475" t="s">
        <v>684</v>
      </c>
      <c r="I44" s="475" t="s">
        <v>685</v>
      </c>
      <c r="J44" s="475" t="s">
        <v>686</v>
      </c>
      <c r="K44" s="478"/>
      <c r="L44" s="479"/>
      <c r="M44" s="472"/>
      <c r="N44" s="473"/>
      <c r="O44" s="473"/>
      <c r="P44" s="473"/>
      <c r="Q44" s="473"/>
      <c r="R44" s="473"/>
      <c r="S44" s="473"/>
      <c r="T44" s="421">
        <v>1.5</v>
      </c>
      <c r="U44" s="473"/>
      <c r="V44" s="473"/>
      <c r="W44" s="473"/>
      <c r="X44" s="473"/>
      <c r="Y44" s="474"/>
    </row>
    <row r="45" spans="1:25" ht="18.75" customHeight="1" thickBot="1" x14ac:dyDescent="0.25">
      <c r="A45" s="55"/>
      <c r="B45" s="59">
        <f>IF(ISBLANK(H45),"",VLOOKUP(H45,DATA!$O$2:$P$7,2))</f>
        <v>1</v>
      </c>
      <c r="D45" s="471" t="s">
        <v>100</v>
      </c>
      <c r="E45" s="488">
        <v>0.60763888888888895</v>
      </c>
      <c r="F45" s="488">
        <v>0.67013888888888884</v>
      </c>
      <c r="G45" s="467" t="s">
        <v>46</v>
      </c>
      <c r="H45" s="468" t="s">
        <v>208</v>
      </c>
      <c r="I45" s="469" t="s">
        <v>567</v>
      </c>
      <c r="J45" s="468" t="str">
        <f>IF(I45="","",VLOOKUP(I45,DATA!$T$3:$U$56,2,FALSE))</f>
        <v>高卒</v>
      </c>
      <c r="K45" s="470" t="s">
        <v>194</v>
      </c>
      <c r="L45" s="125"/>
      <c r="M45" s="146"/>
      <c r="N45" s="447"/>
      <c r="O45" s="447"/>
      <c r="P45" s="447"/>
      <c r="Q45" s="447"/>
      <c r="R45" s="447"/>
      <c r="S45" s="447"/>
      <c r="T45" s="124">
        <v>1.5</v>
      </c>
      <c r="U45" s="447"/>
      <c r="V45" s="447"/>
      <c r="W45" s="447"/>
      <c r="X45" s="447"/>
      <c r="Y45" s="448"/>
    </row>
    <row r="46" spans="1:25" ht="18.75" customHeight="1" thickBot="1" x14ac:dyDescent="0.25">
      <c r="A46" s="55"/>
      <c r="B46" s="59">
        <f>IF(ISBLANK(H46),"",VLOOKUP(H46,DATA!$O$2:$P$7,2))</f>
        <v>1</v>
      </c>
      <c r="D46" s="74" t="s">
        <v>100</v>
      </c>
      <c r="E46" s="123">
        <v>0.67361111111111116</v>
      </c>
      <c r="F46" s="123">
        <v>0.73611111111111116</v>
      </c>
      <c r="G46" s="76" t="s">
        <v>46</v>
      </c>
      <c r="H46" s="4" t="s">
        <v>33</v>
      </c>
      <c r="I46" s="78" t="s">
        <v>571</v>
      </c>
      <c r="J46" s="4" t="s">
        <v>354</v>
      </c>
      <c r="K46" s="487" t="s">
        <v>184</v>
      </c>
      <c r="L46" s="466"/>
      <c r="M46" s="142"/>
      <c r="N46" s="142"/>
      <c r="O46" s="142"/>
      <c r="P46" s="142"/>
      <c r="Q46" s="142"/>
      <c r="R46" s="142"/>
      <c r="S46" s="142"/>
      <c r="T46" s="124">
        <v>1.5</v>
      </c>
      <c r="U46" s="142"/>
      <c r="V46" s="142"/>
      <c r="W46" s="142"/>
      <c r="X46" s="142"/>
      <c r="Y46" s="143"/>
    </row>
    <row r="47" spans="1:25" ht="18.75" customHeight="1" thickBot="1" x14ac:dyDescent="0.25">
      <c r="A47" s="55"/>
      <c r="B47" s="59">
        <f>IF(ISBLANK(H47),"",VLOOKUP(H47,DATA!$O$2:$P$7,2))</f>
        <v>1</v>
      </c>
      <c r="D47" s="74" t="s">
        <v>100</v>
      </c>
      <c r="E47" s="486">
        <v>0.73958333333333337</v>
      </c>
      <c r="F47" s="486">
        <v>0.80208333333333337</v>
      </c>
      <c r="G47" s="76" t="s">
        <v>46</v>
      </c>
      <c r="H47" s="4" t="s">
        <v>33</v>
      </c>
      <c r="I47" s="78" t="s">
        <v>691</v>
      </c>
      <c r="J47" s="4" t="s">
        <v>698</v>
      </c>
      <c r="K47" s="18" t="s">
        <v>695</v>
      </c>
      <c r="L47" s="466"/>
      <c r="M47" s="142"/>
      <c r="N47" s="142"/>
      <c r="O47" s="142"/>
      <c r="P47" s="142"/>
      <c r="Q47" s="142"/>
      <c r="R47" s="142"/>
      <c r="S47" s="142"/>
      <c r="T47" s="124">
        <v>1.5</v>
      </c>
      <c r="U47" s="142"/>
      <c r="V47" s="142"/>
      <c r="W47" s="142"/>
      <c r="X47" s="142"/>
      <c r="Y47" s="143"/>
    </row>
    <row r="48" spans="1:25" ht="18.75" customHeight="1" thickBot="1" x14ac:dyDescent="0.25">
      <c r="A48" s="55"/>
      <c r="B48" s="59">
        <f>IF(ISBLANK(H48),"",VLOOKUP(H48,DATA!$O$2:$P$7,2))</f>
        <v>1</v>
      </c>
      <c r="D48" s="74" t="s">
        <v>100</v>
      </c>
      <c r="E48" s="123">
        <v>0.80555555555555547</v>
      </c>
      <c r="F48" s="123">
        <v>0.86805555555555547</v>
      </c>
      <c r="G48" s="76" t="s">
        <v>46</v>
      </c>
      <c r="H48" s="4" t="s">
        <v>208</v>
      </c>
      <c r="I48" s="78" t="s">
        <v>425</v>
      </c>
      <c r="J48" s="4" t="str">
        <f>IF(I48="","",VLOOKUP(I48,DATA!$T$3:$U$56,2,FALSE))</f>
        <v>高3</v>
      </c>
      <c r="K48" s="18" t="s">
        <v>47</v>
      </c>
      <c r="L48" s="125"/>
      <c r="M48" s="146"/>
      <c r="N48" s="447"/>
      <c r="O48" s="447"/>
      <c r="P48" s="447"/>
      <c r="Q48" s="447"/>
      <c r="R48" s="447"/>
      <c r="S48" s="447"/>
      <c r="T48" s="124">
        <v>1.5</v>
      </c>
      <c r="U48" s="447"/>
      <c r="V48" s="447"/>
      <c r="W48" s="447"/>
      <c r="X48" s="447"/>
      <c r="Y48" s="448"/>
    </row>
    <row r="49" spans="1:25" ht="18.75" customHeight="1" thickBot="1" x14ac:dyDescent="0.25">
      <c r="A49" s="55"/>
      <c r="B49" s="59">
        <f>IF(ISBLANK(H49),"",VLOOKUP(H49,DATA!$O$2:$P$7,2))</f>
        <v>1</v>
      </c>
      <c r="D49" s="74" t="s">
        <v>100</v>
      </c>
      <c r="E49" s="456">
        <v>0.60763888888888895</v>
      </c>
      <c r="F49" s="456">
        <v>0.67013888888888884</v>
      </c>
      <c r="G49" s="76" t="s">
        <v>48</v>
      </c>
      <c r="H49" s="4" t="s">
        <v>208</v>
      </c>
      <c r="I49" s="78" t="s">
        <v>401</v>
      </c>
      <c r="J49" s="4" t="str">
        <f>IF(I49="","",VLOOKUP(I49,DATA!$T$3:$U$56,2,FALSE))</f>
        <v>高1</v>
      </c>
      <c r="K49" s="18" t="s">
        <v>45</v>
      </c>
      <c r="L49" s="465"/>
      <c r="M49" s="144"/>
      <c r="N49" s="142"/>
      <c r="O49" s="142"/>
      <c r="P49" s="142"/>
      <c r="Q49" s="142"/>
      <c r="R49" s="142"/>
      <c r="S49" s="142"/>
      <c r="T49" s="124">
        <v>1.5</v>
      </c>
      <c r="U49" s="142"/>
      <c r="V49" s="142"/>
      <c r="W49" s="142"/>
      <c r="X49" s="142"/>
      <c r="Y49" s="143"/>
    </row>
    <row r="50" spans="1:25" ht="18.75" customHeight="1" thickBot="1" x14ac:dyDescent="0.25">
      <c r="A50" s="55"/>
      <c r="B50" s="59">
        <f>IF(ISBLANK(H50),"",VLOOKUP(H50,DATA!$O$2:$P$7,2))</f>
        <v>1</v>
      </c>
      <c r="D50" s="74" t="s">
        <v>100</v>
      </c>
      <c r="E50" s="123">
        <v>0.67361111111111116</v>
      </c>
      <c r="F50" s="123">
        <v>0.73611111111111116</v>
      </c>
      <c r="G50" s="76" t="s">
        <v>48</v>
      </c>
      <c r="H50" s="4" t="s">
        <v>208</v>
      </c>
      <c r="I50" s="78" t="s">
        <v>355</v>
      </c>
      <c r="J50" s="4" t="e">
        <f>IF(I50="","",VLOOKUP(I50,DATA!$T$3:$U$56,2,FALSE))</f>
        <v>#N/A</v>
      </c>
      <c r="K50" s="18" t="s">
        <v>207</v>
      </c>
      <c r="L50" s="125"/>
      <c r="M50" s="144"/>
      <c r="N50" s="142"/>
      <c r="O50" s="142"/>
      <c r="P50" s="142"/>
      <c r="Q50" s="142"/>
      <c r="R50" s="142"/>
      <c r="S50" s="142"/>
      <c r="T50" s="124">
        <v>1.5</v>
      </c>
      <c r="U50" s="142"/>
      <c r="V50" s="142"/>
      <c r="W50" s="142"/>
      <c r="X50" s="142"/>
      <c r="Y50" s="143"/>
    </row>
  </sheetData>
  <autoFilter ref="B1:Y50" xr:uid="{00000000-0009-0000-0000-000005000000}">
    <sortState ref="B2:Y50">
      <sortCondition ref="D1:D50"/>
    </sortState>
  </autoFilter>
  <phoneticPr fontId="6"/>
  <conditionalFormatting sqref="H34 H9 H41:H42 H6 H29">
    <cfRule type="cellIs" dxfId="144" priority="470" stopIfTrue="1" operator="equal">
      <formula>"未定"</formula>
    </cfRule>
    <cfRule type="cellIs" dxfId="143" priority="471" stopIfTrue="1" operator="equal">
      <formula>"通常"</formula>
    </cfRule>
    <cfRule type="cellIs" dxfId="142" priority="472" stopIfTrue="1" operator="equal">
      <formula>"追加"</formula>
    </cfRule>
  </conditionalFormatting>
  <conditionalFormatting sqref="H34 H9 H41:H42 H6 H29">
    <cfRule type="cellIs" dxfId="141" priority="463" stopIfTrue="1" operator="equal">
      <formula>"振替"</formula>
    </cfRule>
  </conditionalFormatting>
  <conditionalFormatting sqref="H50">
    <cfRule type="cellIs" dxfId="140" priority="342" stopIfTrue="1" operator="equal">
      <formula>"未定"</formula>
    </cfRule>
    <cfRule type="cellIs" dxfId="139" priority="343" stopIfTrue="1" operator="equal">
      <formula>"通常"</formula>
    </cfRule>
    <cfRule type="cellIs" dxfId="138" priority="344" stopIfTrue="1" operator="equal">
      <formula>"追加"</formula>
    </cfRule>
  </conditionalFormatting>
  <conditionalFormatting sqref="H50">
    <cfRule type="cellIs" dxfId="137" priority="341" stopIfTrue="1" operator="equal">
      <formula>"振替"</formula>
    </cfRule>
  </conditionalFormatting>
  <conditionalFormatting sqref="H49">
    <cfRule type="cellIs" dxfId="136" priority="330" stopIfTrue="1" operator="equal">
      <formula>"未定"</formula>
    </cfRule>
    <cfRule type="cellIs" dxfId="135" priority="331" stopIfTrue="1" operator="equal">
      <formula>"通常"</formula>
    </cfRule>
    <cfRule type="cellIs" dxfId="134" priority="332" stopIfTrue="1" operator="equal">
      <formula>"追加"</formula>
    </cfRule>
  </conditionalFormatting>
  <conditionalFormatting sqref="H49">
    <cfRule type="cellIs" dxfId="133" priority="329" stopIfTrue="1" operator="equal">
      <formula>"振替"</formula>
    </cfRule>
  </conditionalFormatting>
  <conditionalFormatting sqref="H18">
    <cfRule type="cellIs" dxfId="132" priority="294" stopIfTrue="1" operator="equal">
      <formula>"未定"</formula>
    </cfRule>
    <cfRule type="cellIs" dxfId="131" priority="295" stopIfTrue="1" operator="equal">
      <formula>"通常"</formula>
    </cfRule>
    <cfRule type="cellIs" dxfId="130" priority="296" stopIfTrue="1" operator="equal">
      <formula>"追加"</formula>
    </cfRule>
  </conditionalFormatting>
  <conditionalFormatting sqref="H18">
    <cfRule type="cellIs" dxfId="129" priority="293" stopIfTrue="1" operator="equal">
      <formula>"振替"</formula>
    </cfRule>
  </conditionalFormatting>
  <conditionalFormatting sqref="H20 H22">
    <cfRule type="cellIs" dxfId="128" priority="266" stopIfTrue="1" operator="equal">
      <formula>"未定"</formula>
    </cfRule>
    <cfRule type="cellIs" dxfId="127" priority="267" stopIfTrue="1" operator="equal">
      <formula>"通常"</formula>
    </cfRule>
    <cfRule type="cellIs" dxfId="126" priority="268" stopIfTrue="1" operator="equal">
      <formula>"追加"</formula>
    </cfRule>
  </conditionalFormatting>
  <conditionalFormatting sqref="H20 H22">
    <cfRule type="cellIs" dxfId="125" priority="265" stopIfTrue="1" operator="equal">
      <formula>"振替"</formula>
    </cfRule>
  </conditionalFormatting>
  <conditionalFormatting sqref="H2">
    <cfRule type="cellIs" dxfId="124" priority="210" stopIfTrue="1" operator="equal">
      <formula>"未定"</formula>
    </cfRule>
    <cfRule type="cellIs" dxfId="123" priority="211" stopIfTrue="1" operator="equal">
      <formula>"通常"</formula>
    </cfRule>
    <cfRule type="cellIs" dxfId="122" priority="212" stopIfTrue="1" operator="equal">
      <formula>"追加"</formula>
    </cfRule>
  </conditionalFormatting>
  <conditionalFormatting sqref="H2">
    <cfRule type="cellIs" dxfId="121" priority="209" stopIfTrue="1" operator="equal">
      <formula>"振替"</formula>
    </cfRule>
  </conditionalFormatting>
  <conditionalFormatting sqref="H39">
    <cfRule type="cellIs" dxfId="120" priority="201" stopIfTrue="1" operator="equal">
      <formula>"振替"</formula>
    </cfRule>
  </conditionalFormatting>
  <conditionalFormatting sqref="H39">
    <cfRule type="cellIs" dxfId="119" priority="202" stopIfTrue="1" operator="equal">
      <formula>"未定"</formula>
    </cfRule>
    <cfRule type="cellIs" dxfId="118" priority="203" stopIfTrue="1" operator="equal">
      <formula>"通常"</formula>
    </cfRule>
    <cfRule type="cellIs" dxfId="117" priority="204" stopIfTrue="1" operator="equal">
      <formula>"追加"</formula>
    </cfRule>
  </conditionalFormatting>
  <conditionalFormatting sqref="H3">
    <cfRule type="cellIs" dxfId="116" priority="190" stopIfTrue="1" operator="equal">
      <formula>"未定"</formula>
    </cfRule>
    <cfRule type="cellIs" dxfId="115" priority="191" stopIfTrue="1" operator="equal">
      <formula>"通常"</formula>
    </cfRule>
    <cfRule type="cellIs" dxfId="114" priority="192" stopIfTrue="1" operator="equal">
      <formula>"追加"</formula>
    </cfRule>
  </conditionalFormatting>
  <conditionalFormatting sqref="H3">
    <cfRule type="cellIs" dxfId="113" priority="189" stopIfTrue="1" operator="equal">
      <formula>"振替"</formula>
    </cfRule>
  </conditionalFormatting>
  <conditionalFormatting sqref="H4">
    <cfRule type="cellIs" dxfId="112" priority="186" stopIfTrue="1" operator="equal">
      <formula>"未定"</formula>
    </cfRule>
    <cfRule type="cellIs" dxfId="111" priority="187" stopIfTrue="1" operator="equal">
      <formula>"通常"</formula>
    </cfRule>
    <cfRule type="cellIs" dxfId="110" priority="188" stopIfTrue="1" operator="equal">
      <formula>"追加"</formula>
    </cfRule>
  </conditionalFormatting>
  <conditionalFormatting sqref="H4">
    <cfRule type="cellIs" dxfId="109" priority="185" stopIfTrue="1" operator="equal">
      <formula>"振替"</formula>
    </cfRule>
  </conditionalFormatting>
  <conditionalFormatting sqref="H10">
    <cfRule type="cellIs" dxfId="108" priority="178" stopIfTrue="1" operator="equal">
      <formula>"未定"</formula>
    </cfRule>
    <cfRule type="cellIs" dxfId="107" priority="179" stopIfTrue="1" operator="equal">
      <formula>"通常"</formula>
    </cfRule>
    <cfRule type="cellIs" dxfId="106" priority="180" stopIfTrue="1" operator="equal">
      <formula>"追加"</formula>
    </cfRule>
  </conditionalFormatting>
  <conditionalFormatting sqref="H10">
    <cfRule type="cellIs" dxfId="105" priority="177" stopIfTrue="1" operator="equal">
      <formula>"振替"</formula>
    </cfRule>
  </conditionalFormatting>
  <conditionalFormatting sqref="H11">
    <cfRule type="cellIs" dxfId="104" priority="170" stopIfTrue="1" operator="equal">
      <formula>"未定"</formula>
    </cfRule>
    <cfRule type="cellIs" dxfId="103" priority="171" stopIfTrue="1" operator="equal">
      <formula>"通常"</formula>
    </cfRule>
    <cfRule type="cellIs" dxfId="102" priority="172" stopIfTrue="1" operator="equal">
      <formula>"追加"</formula>
    </cfRule>
  </conditionalFormatting>
  <conditionalFormatting sqref="H11">
    <cfRule type="cellIs" dxfId="101" priority="169" stopIfTrue="1" operator="equal">
      <formula>"振替"</formula>
    </cfRule>
  </conditionalFormatting>
  <conditionalFormatting sqref="H33">
    <cfRule type="cellIs" dxfId="100" priority="162" stopIfTrue="1" operator="equal">
      <formula>"未定"</formula>
    </cfRule>
    <cfRule type="cellIs" dxfId="99" priority="163" stopIfTrue="1" operator="equal">
      <formula>"通常"</formula>
    </cfRule>
    <cfRule type="cellIs" dxfId="98" priority="164" stopIfTrue="1" operator="equal">
      <formula>"追加"</formula>
    </cfRule>
  </conditionalFormatting>
  <conditionalFormatting sqref="H33">
    <cfRule type="cellIs" dxfId="97" priority="161" stopIfTrue="1" operator="equal">
      <formula>"振替"</formula>
    </cfRule>
  </conditionalFormatting>
  <conditionalFormatting sqref="H12">
    <cfRule type="cellIs" dxfId="96" priority="154" stopIfTrue="1" operator="equal">
      <formula>"未定"</formula>
    </cfRule>
    <cfRule type="cellIs" dxfId="95" priority="155" stopIfTrue="1" operator="equal">
      <formula>"通常"</formula>
    </cfRule>
    <cfRule type="cellIs" dxfId="94" priority="156" stopIfTrue="1" operator="equal">
      <formula>"追加"</formula>
    </cfRule>
  </conditionalFormatting>
  <conditionalFormatting sqref="H12">
    <cfRule type="cellIs" dxfId="93" priority="153" stopIfTrue="1" operator="equal">
      <formula>"振替"</formula>
    </cfRule>
  </conditionalFormatting>
  <conditionalFormatting sqref="H25:H26">
    <cfRule type="cellIs" dxfId="92" priority="138" stopIfTrue="1" operator="equal">
      <formula>"未定"</formula>
    </cfRule>
    <cfRule type="cellIs" dxfId="91" priority="139" stopIfTrue="1" operator="equal">
      <formula>"通常"</formula>
    </cfRule>
    <cfRule type="cellIs" dxfId="90" priority="140" stopIfTrue="1" operator="equal">
      <formula>"追加"</formula>
    </cfRule>
  </conditionalFormatting>
  <conditionalFormatting sqref="H25:H26">
    <cfRule type="cellIs" dxfId="89" priority="137" stopIfTrue="1" operator="equal">
      <formula>"振替"</formula>
    </cfRule>
  </conditionalFormatting>
  <conditionalFormatting sqref="H24">
    <cfRule type="cellIs" dxfId="88" priority="133" stopIfTrue="1" operator="equal">
      <formula>"振替"</formula>
    </cfRule>
  </conditionalFormatting>
  <conditionalFormatting sqref="H24">
    <cfRule type="cellIs" dxfId="87" priority="134" stopIfTrue="1" operator="equal">
      <formula>"未定"</formula>
    </cfRule>
    <cfRule type="cellIs" dxfId="86" priority="135" stopIfTrue="1" operator="equal">
      <formula>"通常"</formula>
    </cfRule>
    <cfRule type="cellIs" dxfId="85" priority="136" stopIfTrue="1" operator="equal">
      <formula>"追加"</formula>
    </cfRule>
  </conditionalFormatting>
  <conditionalFormatting sqref="H30">
    <cfRule type="cellIs" dxfId="84" priority="129" stopIfTrue="1" operator="equal">
      <formula>"振替"</formula>
    </cfRule>
  </conditionalFormatting>
  <conditionalFormatting sqref="H30">
    <cfRule type="cellIs" dxfId="83" priority="130" stopIfTrue="1" operator="equal">
      <formula>"未定"</formula>
    </cfRule>
    <cfRule type="cellIs" dxfId="82" priority="131" stopIfTrue="1" operator="equal">
      <formula>"通常"</formula>
    </cfRule>
    <cfRule type="cellIs" dxfId="81" priority="132" stopIfTrue="1" operator="equal">
      <formula>"追加"</formula>
    </cfRule>
  </conditionalFormatting>
  <conditionalFormatting sqref="H36">
    <cfRule type="cellIs" dxfId="80" priority="113" stopIfTrue="1" operator="equal">
      <formula>"振替"</formula>
    </cfRule>
  </conditionalFormatting>
  <conditionalFormatting sqref="H37:H38">
    <cfRule type="cellIs" dxfId="79" priority="97" stopIfTrue="1" operator="equal">
      <formula>"振替"</formula>
    </cfRule>
  </conditionalFormatting>
  <conditionalFormatting sqref="H36">
    <cfRule type="cellIs" dxfId="78" priority="114" stopIfTrue="1" operator="equal">
      <formula>"未定"</formula>
    </cfRule>
    <cfRule type="cellIs" dxfId="77" priority="115" stopIfTrue="1" operator="equal">
      <formula>"通常"</formula>
    </cfRule>
    <cfRule type="cellIs" dxfId="76" priority="116" stopIfTrue="1" operator="equal">
      <formula>"追加"</formula>
    </cfRule>
  </conditionalFormatting>
  <conditionalFormatting sqref="H35">
    <cfRule type="cellIs" dxfId="75" priority="106" stopIfTrue="1" operator="equal">
      <formula>"未定"</formula>
    </cfRule>
    <cfRule type="cellIs" dxfId="74" priority="107" stopIfTrue="1" operator="equal">
      <formula>"通常"</formula>
    </cfRule>
    <cfRule type="cellIs" dxfId="73" priority="108" stopIfTrue="1" operator="equal">
      <formula>"追加"</formula>
    </cfRule>
  </conditionalFormatting>
  <conditionalFormatting sqref="H35">
    <cfRule type="cellIs" dxfId="72" priority="105" stopIfTrue="1" operator="equal">
      <formula>"振替"</formula>
    </cfRule>
  </conditionalFormatting>
  <conditionalFormatting sqref="H48">
    <cfRule type="cellIs" dxfId="71" priority="89" stopIfTrue="1" operator="equal">
      <formula>"振替"</formula>
    </cfRule>
  </conditionalFormatting>
  <conditionalFormatting sqref="H37:H38">
    <cfRule type="cellIs" dxfId="70" priority="98" stopIfTrue="1" operator="equal">
      <formula>"未定"</formula>
    </cfRule>
    <cfRule type="cellIs" dxfId="69" priority="99" stopIfTrue="1" operator="equal">
      <formula>"通常"</formula>
    </cfRule>
    <cfRule type="cellIs" dxfId="68" priority="100" stopIfTrue="1" operator="equal">
      <formula>"追加"</formula>
    </cfRule>
  </conditionalFormatting>
  <conditionalFormatting sqref="H48">
    <cfRule type="cellIs" dxfId="67" priority="90" stopIfTrue="1" operator="equal">
      <formula>"未定"</formula>
    </cfRule>
    <cfRule type="cellIs" dxfId="66" priority="91" stopIfTrue="1" operator="equal">
      <formula>"通常"</formula>
    </cfRule>
    <cfRule type="cellIs" dxfId="65" priority="92" stopIfTrue="1" operator="equal">
      <formula>"追加"</formula>
    </cfRule>
  </conditionalFormatting>
  <conditionalFormatting sqref="H13:H15">
    <cfRule type="cellIs" dxfId="64" priority="86" stopIfTrue="1" operator="equal">
      <formula>"未定"</formula>
    </cfRule>
    <cfRule type="cellIs" dxfId="63" priority="87" stopIfTrue="1" operator="equal">
      <formula>"通常"</formula>
    </cfRule>
    <cfRule type="cellIs" dxfId="62" priority="88" stopIfTrue="1" operator="equal">
      <formula>"追加"</formula>
    </cfRule>
  </conditionalFormatting>
  <conditionalFormatting sqref="H13:H15">
    <cfRule type="cellIs" dxfId="61" priority="85" stopIfTrue="1" operator="equal">
      <formula>"振替"</formula>
    </cfRule>
  </conditionalFormatting>
  <conditionalFormatting sqref="H17">
    <cfRule type="cellIs" dxfId="60" priority="81" stopIfTrue="1" operator="equal">
      <formula>"振替"</formula>
    </cfRule>
  </conditionalFormatting>
  <conditionalFormatting sqref="H17">
    <cfRule type="cellIs" dxfId="59" priority="82" stopIfTrue="1" operator="equal">
      <formula>"未定"</formula>
    </cfRule>
    <cfRule type="cellIs" dxfId="58" priority="83" stopIfTrue="1" operator="equal">
      <formula>"通常"</formula>
    </cfRule>
    <cfRule type="cellIs" dxfId="57" priority="84" stopIfTrue="1" operator="equal">
      <formula>"追加"</formula>
    </cfRule>
  </conditionalFormatting>
  <conditionalFormatting sqref="H7">
    <cfRule type="cellIs" dxfId="56" priority="77" stopIfTrue="1" operator="equal">
      <formula>"振替"</formula>
    </cfRule>
  </conditionalFormatting>
  <conditionalFormatting sqref="H7">
    <cfRule type="cellIs" dxfId="55" priority="78" stopIfTrue="1" operator="equal">
      <formula>"未定"</formula>
    </cfRule>
    <cfRule type="cellIs" dxfId="54" priority="79" stopIfTrue="1" operator="equal">
      <formula>"通常"</formula>
    </cfRule>
    <cfRule type="cellIs" dxfId="53" priority="80" stopIfTrue="1" operator="equal">
      <formula>"追加"</formula>
    </cfRule>
  </conditionalFormatting>
  <conditionalFormatting sqref="H27:H28">
    <cfRule type="cellIs" dxfId="52" priority="65" stopIfTrue="1" operator="equal">
      <formula>"振替"</formula>
    </cfRule>
  </conditionalFormatting>
  <conditionalFormatting sqref="H27:H28">
    <cfRule type="cellIs" dxfId="51" priority="66" stopIfTrue="1" operator="equal">
      <formula>"未定"</formula>
    </cfRule>
    <cfRule type="cellIs" dxfId="50" priority="67" stopIfTrue="1" operator="equal">
      <formula>"通常"</formula>
    </cfRule>
    <cfRule type="cellIs" dxfId="49" priority="68" stopIfTrue="1" operator="equal">
      <formula>"追加"</formula>
    </cfRule>
  </conditionalFormatting>
  <conditionalFormatting sqref="H21">
    <cfRule type="cellIs" dxfId="48" priority="62" stopIfTrue="1" operator="equal">
      <formula>"未定"</formula>
    </cfRule>
    <cfRule type="cellIs" dxfId="47" priority="63" stopIfTrue="1" operator="equal">
      <formula>"通常"</formula>
    </cfRule>
    <cfRule type="cellIs" dxfId="46" priority="64" stopIfTrue="1" operator="equal">
      <formula>"追加"</formula>
    </cfRule>
  </conditionalFormatting>
  <conditionalFormatting sqref="H21">
    <cfRule type="cellIs" dxfId="45" priority="61" stopIfTrue="1" operator="equal">
      <formula>"振替"</formula>
    </cfRule>
  </conditionalFormatting>
  <conditionalFormatting sqref="H43">
    <cfRule type="cellIs" dxfId="44" priority="57" stopIfTrue="1" operator="equal">
      <formula>"振替"</formula>
    </cfRule>
  </conditionalFormatting>
  <conditionalFormatting sqref="H43">
    <cfRule type="cellIs" dxfId="43" priority="58" stopIfTrue="1" operator="equal">
      <formula>"未定"</formula>
    </cfRule>
    <cfRule type="cellIs" dxfId="42" priority="59" stopIfTrue="1" operator="equal">
      <formula>"通常"</formula>
    </cfRule>
    <cfRule type="cellIs" dxfId="41" priority="60" stopIfTrue="1" operator="equal">
      <formula>"追加"</formula>
    </cfRule>
  </conditionalFormatting>
  <conditionalFormatting sqref="H44">
    <cfRule type="cellIs" dxfId="40" priority="53" stopIfTrue="1" operator="equal">
      <formula>"振替"</formula>
    </cfRule>
  </conditionalFormatting>
  <conditionalFormatting sqref="H44">
    <cfRule type="cellIs" dxfId="39" priority="54" stopIfTrue="1" operator="equal">
      <formula>"未定"</formula>
    </cfRule>
    <cfRule type="cellIs" dxfId="38" priority="55" stopIfTrue="1" operator="equal">
      <formula>"通常"</formula>
    </cfRule>
    <cfRule type="cellIs" dxfId="37" priority="56" stopIfTrue="1" operator="equal">
      <formula>"追加"</formula>
    </cfRule>
  </conditionalFormatting>
  <conditionalFormatting sqref="H31:H32">
    <cfRule type="cellIs" dxfId="36" priority="49" stopIfTrue="1" operator="equal">
      <formula>"振替"</formula>
    </cfRule>
  </conditionalFormatting>
  <conditionalFormatting sqref="H23">
    <cfRule type="cellIs" dxfId="35" priority="41" stopIfTrue="1" operator="equal">
      <formula>"振替"</formula>
    </cfRule>
  </conditionalFormatting>
  <conditionalFormatting sqref="H31:H32">
    <cfRule type="cellIs" dxfId="34" priority="50" stopIfTrue="1" operator="equal">
      <formula>"未定"</formula>
    </cfRule>
    <cfRule type="cellIs" dxfId="33" priority="51" stopIfTrue="1" operator="equal">
      <formula>"通常"</formula>
    </cfRule>
    <cfRule type="cellIs" dxfId="32" priority="52" stopIfTrue="1" operator="equal">
      <formula>"追加"</formula>
    </cfRule>
  </conditionalFormatting>
  <conditionalFormatting sqref="H23">
    <cfRule type="cellIs" dxfId="31" priority="42" stopIfTrue="1" operator="equal">
      <formula>"未定"</formula>
    </cfRule>
    <cfRule type="cellIs" dxfId="30" priority="43" stopIfTrue="1" operator="equal">
      <formula>"通常"</formula>
    </cfRule>
    <cfRule type="cellIs" dxfId="29" priority="44" stopIfTrue="1" operator="equal">
      <formula>"追加"</formula>
    </cfRule>
  </conditionalFormatting>
  <conditionalFormatting sqref="H16">
    <cfRule type="cellIs" dxfId="28" priority="37" stopIfTrue="1" operator="equal">
      <formula>"振替"</formula>
    </cfRule>
  </conditionalFormatting>
  <conditionalFormatting sqref="H16">
    <cfRule type="cellIs" dxfId="27" priority="38" stopIfTrue="1" operator="equal">
      <formula>"未定"</formula>
    </cfRule>
    <cfRule type="cellIs" dxfId="26" priority="39" stopIfTrue="1" operator="equal">
      <formula>"通常"</formula>
    </cfRule>
    <cfRule type="cellIs" dxfId="25" priority="40" stopIfTrue="1" operator="equal">
      <formula>"追加"</formula>
    </cfRule>
  </conditionalFormatting>
  <conditionalFormatting sqref="H19">
    <cfRule type="cellIs" dxfId="24" priority="25" stopIfTrue="1" operator="equal">
      <formula>"振替"</formula>
    </cfRule>
  </conditionalFormatting>
  <conditionalFormatting sqref="H19">
    <cfRule type="cellIs" dxfId="23" priority="26" stopIfTrue="1" operator="equal">
      <formula>"未定"</formula>
    </cfRule>
    <cfRule type="cellIs" dxfId="22" priority="27" stopIfTrue="1" operator="equal">
      <formula>"通常"</formula>
    </cfRule>
    <cfRule type="cellIs" dxfId="21" priority="28" stopIfTrue="1" operator="equal">
      <formula>"追加"</formula>
    </cfRule>
  </conditionalFormatting>
  <conditionalFormatting sqref="H46:H47">
    <cfRule type="cellIs" dxfId="20" priority="18" stopIfTrue="1" operator="equal">
      <formula>"未定"</formula>
    </cfRule>
    <cfRule type="cellIs" dxfId="19" priority="19" stopIfTrue="1" operator="equal">
      <formula>"通常"</formula>
    </cfRule>
    <cfRule type="cellIs" dxfId="18" priority="20" stopIfTrue="1" operator="equal">
      <formula>"追加"</formula>
    </cfRule>
  </conditionalFormatting>
  <conditionalFormatting sqref="H46:H47">
    <cfRule type="cellIs" dxfId="17" priority="17" stopIfTrue="1" operator="equal">
      <formula>"振替"</formula>
    </cfRule>
  </conditionalFormatting>
  <conditionalFormatting sqref="H45">
    <cfRule type="cellIs" dxfId="16" priority="13" stopIfTrue="1" operator="equal">
      <formula>"振替"</formula>
    </cfRule>
  </conditionalFormatting>
  <conditionalFormatting sqref="H45">
    <cfRule type="cellIs" dxfId="15" priority="14" stopIfTrue="1" operator="equal">
      <formula>"未定"</formula>
    </cfRule>
    <cfRule type="cellIs" dxfId="14" priority="15" stopIfTrue="1" operator="equal">
      <formula>"通常"</formula>
    </cfRule>
    <cfRule type="cellIs" dxfId="13" priority="16" stopIfTrue="1" operator="equal">
      <formula>"追加"</formula>
    </cfRule>
  </conditionalFormatting>
  <conditionalFormatting sqref="H40">
    <cfRule type="cellIs" dxfId="12" priority="9" stopIfTrue="1" operator="equal">
      <formula>"振替"</formula>
    </cfRule>
  </conditionalFormatting>
  <conditionalFormatting sqref="H40">
    <cfRule type="cellIs" dxfId="11" priority="10" stopIfTrue="1" operator="equal">
      <formula>"未定"</formula>
    </cfRule>
    <cfRule type="cellIs" dxfId="10" priority="11" stopIfTrue="1" operator="equal">
      <formula>"通常"</formula>
    </cfRule>
    <cfRule type="cellIs" dxfId="9" priority="12" stopIfTrue="1" operator="equal">
      <formula>"追加"</formula>
    </cfRule>
  </conditionalFormatting>
  <conditionalFormatting sqref="H5">
    <cfRule type="cellIs" dxfId="8" priority="5" stopIfTrue="1" operator="equal">
      <formula>"振替"</formula>
    </cfRule>
  </conditionalFormatting>
  <conditionalFormatting sqref="H5">
    <cfRule type="cellIs" dxfId="7" priority="6" stopIfTrue="1" operator="equal">
      <formula>"未定"</formula>
    </cfRule>
    <cfRule type="cellIs" dxfId="6" priority="7" stopIfTrue="1" operator="equal">
      <formula>"通常"</formula>
    </cfRule>
    <cfRule type="cellIs" dxfId="5" priority="8" stopIfTrue="1" operator="equal">
      <formula>"追加"</formula>
    </cfRule>
  </conditionalFormatting>
  <conditionalFormatting sqref="H8">
    <cfRule type="cellIs" dxfId="4" priority="1" stopIfTrue="1" operator="equal">
      <formula>"振替"</formula>
    </cfRule>
  </conditionalFormatting>
  <conditionalFormatting sqref="H8">
    <cfRule type="cellIs" dxfId="3" priority="2" stopIfTrue="1" operator="equal">
      <formula>"未定"</formula>
    </cfRule>
    <cfRule type="cellIs" dxfId="2" priority="3" stopIfTrue="1" operator="equal">
      <formula>"通常"</formula>
    </cfRule>
    <cfRule type="cellIs" dxfId="1" priority="4" stopIfTrue="1" operator="equal">
      <formula>"追加"</formula>
    </cfRule>
  </conditionalFormatting>
  <dataValidations count="6">
    <dataValidation type="list" allowBlank="1" showInputMessage="1" showErrorMessage="1" promptTitle="生徒氏名" prompt="生徒氏名を選択して下さい" sqref="I2:I50" xr:uid="{00000000-0002-0000-0500-000000000000}">
      <formula1>INDIRECT("data!$T$3:$T$100")</formula1>
    </dataValidation>
    <dataValidation type="list" allowBlank="1" showInputMessage="1" showErrorMessage="1" promptTitle="授業曜日" prompt="授業曜日を選択して下さい_x000a_" sqref="D2:D50" xr:uid="{00000000-0002-0000-0500-000001000000}">
      <formula1>INDIRECT("data!$g$3:$g$10")</formula1>
    </dataValidation>
    <dataValidation type="list" allowBlank="1" showInputMessage="1" showErrorMessage="1" promptTitle="講師名" prompt="講師名を選択して下さい" sqref="G2:G50" xr:uid="{00000000-0002-0000-0500-000002000000}">
      <formula1>INDIRECT("data!$i$3:$i$50")</formula1>
    </dataValidation>
    <dataValidation type="list" allowBlank="1" showInputMessage="1" showErrorMessage="1" promptTitle="授業区分" prompt="選択して下さい" sqref="H2:H50" xr:uid="{00000000-0002-0000-0500-000003000000}">
      <formula1>INDIRECT("data!$c$4:$c$10")</formula1>
    </dataValidation>
    <dataValidation type="list" allowBlank="1" showInputMessage="1" showErrorMessage="1" promptTitle="科目" prompt="科目を選択して下さい" sqref="K2:K50" xr:uid="{00000000-0002-0000-0500-000004000000}">
      <formula1>INDIRECT("data!$d$4:$d$100")</formula1>
    </dataValidation>
    <dataValidation type="list" allowBlank="1" showInputMessage="1" showErrorMessage="1" promptTitle="授業時間" prompt="授業時間を選択して下さい" sqref="T2:T50" xr:uid="{00000000-0002-0000-0500-000005000000}">
      <formula1>INDIRECT("data!$ｋ$3:$ｋ$6")</formula1>
    </dataValidation>
  </dataValidations>
  <pageMargins left="0.7" right="0.7" top="0.75" bottom="0.75" header="0.3" footer="0.3"/>
  <pageSetup paperSize="9" scale="5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80AAF-C4C5-48D5-B142-F4BE4DF708B8}">
  <dimension ref="A1"/>
  <sheetViews>
    <sheetView workbookViewId="0">
      <selection activeCell="F18" sqref="F18"/>
    </sheetView>
  </sheetViews>
  <sheetFormatPr defaultRowHeight="13" x14ac:dyDescent="0.2"/>
  <sheetData/>
  <phoneticPr fontId="6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52"/>
  <sheetViews>
    <sheetView view="pageBreakPreview" zoomScale="90" zoomScaleNormal="100" zoomScaleSheetLayoutView="90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M27" sqref="M27"/>
    </sheetView>
  </sheetViews>
  <sheetFormatPr defaultRowHeight="13" x14ac:dyDescent="0.2"/>
  <cols>
    <col min="1" max="1" width="6.453125" customWidth="1"/>
    <col min="2" max="2" width="11.6328125" customWidth="1"/>
    <col min="3" max="3" width="18.453125" customWidth="1"/>
    <col min="4" max="4" width="28.6328125" style="3" customWidth="1"/>
    <col min="5" max="5" width="7" customWidth="1"/>
    <col min="7" max="7" width="9.6328125" style="3" customWidth="1"/>
    <col min="8" max="8" width="6.7265625" customWidth="1"/>
    <col min="9" max="9" width="7.453125" customWidth="1"/>
    <col min="10" max="10" width="10" style="1" customWidth="1"/>
    <col min="11" max="11" width="10" style="537" customWidth="1"/>
    <col min="12" max="12" width="12.7265625" customWidth="1"/>
    <col min="13" max="13" width="66.453125" customWidth="1"/>
    <col min="14" max="14" width="8" customWidth="1"/>
    <col min="15" max="15" width="9.08984375" customWidth="1"/>
    <col min="16" max="16" width="11.90625" customWidth="1"/>
    <col min="17" max="19" width="4.90625" customWidth="1"/>
    <col min="20" max="20" width="9" style="433"/>
    <col min="21" max="21" width="10" customWidth="1"/>
    <col min="23" max="23" width="49.08984375" customWidth="1"/>
    <col min="258" max="258" width="11.6328125" customWidth="1"/>
    <col min="259" max="259" width="19.453125" customWidth="1"/>
    <col min="260" max="260" width="21.26953125" customWidth="1"/>
    <col min="263" max="263" width="16.08984375" bestFit="1" customWidth="1"/>
    <col min="264" max="264" width="6.7265625" customWidth="1"/>
    <col min="265" max="265" width="10" customWidth="1"/>
    <col min="268" max="268" width="12.7265625" customWidth="1"/>
    <col min="269" max="269" width="66.453125" customWidth="1"/>
    <col min="270" max="270" width="8" customWidth="1"/>
    <col min="271" max="271" width="9.08984375" customWidth="1"/>
    <col min="272" max="272" width="11.90625" customWidth="1"/>
    <col min="273" max="275" width="4.90625" customWidth="1"/>
    <col min="277" max="277" width="10" customWidth="1"/>
    <col min="279" max="279" width="49.08984375" customWidth="1"/>
    <col min="514" max="514" width="11.6328125" customWidth="1"/>
    <col min="515" max="515" width="19.453125" customWidth="1"/>
    <col min="516" max="516" width="21.26953125" customWidth="1"/>
    <col min="519" max="519" width="16.08984375" bestFit="1" customWidth="1"/>
    <col min="520" max="520" width="6.7265625" customWidth="1"/>
    <col min="521" max="521" width="10" customWidth="1"/>
    <col min="524" max="524" width="12.7265625" customWidth="1"/>
    <col min="525" max="525" width="66.453125" customWidth="1"/>
    <col min="526" max="526" width="8" customWidth="1"/>
    <col min="527" max="527" width="9.08984375" customWidth="1"/>
    <col min="528" max="528" width="11.90625" customWidth="1"/>
    <col min="529" max="531" width="4.90625" customWidth="1"/>
    <col min="533" max="533" width="10" customWidth="1"/>
    <col min="535" max="535" width="49.08984375" customWidth="1"/>
    <col min="770" max="770" width="11.6328125" customWidth="1"/>
    <col min="771" max="771" width="19.453125" customWidth="1"/>
    <col min="772" max="772" width="21.26953125" customWidth="1"/>
    <col min="775" max="775" width="16.08984375" bestFit="1" customWidth="1"/>
    <col min="776" max="776" width="6.7265625" customWidth="1"/>
    <col min="777" max="777" width="10" customWidth="1"/>
    <col min="780" max="780" width="12.7265625" customWidth="1"/>
    <col min="781" max="781" width="66.453125" customWidth="1"/>
    <col min="782" max="782" width="8" customWidth="1"/>
    <col min="783" max="783" width="9.08984375" customWidth="1"/>
    <col min="784" max="784" width="11.90625" customWidth="1"/>
    <col min="785" max="787" width="4.90625" customWidth="1"/>
    <col min="789" max="789" width="10" customWidth="1"/>
    <col min="791" max="791" width="49.08984375" customWidth="1"/>
    <col min="1026" max="1026" width="11.6328125" customWidth="1"/>
    <col min="1027" max="1027" width="19.453125" customWidth="1"/>
    <col min="1028" max="1028" width="21.26953125" customWidth="1"/>
    <col min="1031" max="1031" width="16.08984375" bestFit="1" customWidth="1"/>
    <col min="1032" max="1032" width="6.7265625" customWidth="1"/>
    <col min="1033" max="1033" width="10" customWidth="1"/>
    <col min="1036" max="1036" width="12.7265625" customWidth="1"/>
    <col min="1037" max="1037" width="66.453125" customWidth="1"/>
    <col min="1038" max="1038" width="8" customWidth="1"/>
    <col min="1039" max="1039" width="9.08984375" customWidth="1"/>
    <col min="1040" max="1040" width="11.90625" customWidth="1"/>
    <col min="1041" max="1043" width="4.90625" customWidth="1"/>
    <col min="1045" max="1045" width="10" customWidth="1"/>
    <col min="1047" max="1047" width="49.08984375" customWidth="1"/>
    <col min="1282" max="1282" width="11.6328125" customWidth="1"/>
    <col min="1283" max="1283" width="19.453125" customWidth="1"/>
    <col min="1284" max="1284" width="21.26953125" customWidth="1"/>
    <col min="1287" max="1287" width="16.08984375" bestFit="1" customWidth="1"/>
    <col min="1288" max="1288" width="6.7265625" customWidth="1"/>
    <col min="1289" max="1289" width="10" customWidth="1"/>
    <col min="1292" max="1292" width="12.7265625" customWidth="1"/>
    <col min="1293" max="1293" width="66.453125" customWidth="1"/>
    <col min="1294" max="1294" width="8" customWidth="1"/>
    <col min="1295" max="1295" width="9.08984375" customWidth="1"/>
    <col min="1296" max="1296" width="11.90625" customWidth="1"/>
    <col min="1297" max="1299" width="4.90625" customWidth="1"/>
    <col min="1301" max="1301" width="10" customWidth="1"/>
    <col min="1303" max="1303" width="49.08984375" customWidth="1"/>
    <col min="1538" max="1538" width="11.6328125" customWidth="1"/>
    <col min="1539" max="1539" width="19.453125" customWidth="1"/>
    <col min="1540" max="1540" width="21.26953125" customWidth="1"/>
    <col min="1543" max="1543" width="16.08984375" bestFit="1" customWidth="1"/>
    <col min="1544" max="1544" width="6.7265625" customWidth="1"/>
    <col min="1545" max="1545" width="10" customWidth="1"/>
    <col min="1548" max="1548" width="12.7265625" customWidth="1"/>
    <col min="1549" max="1549" width="66.453125" customWidth="1"/>
    <col min="1550" max="1550" width="8" customWidth="1"/>
    <col min="1551" max="1551" width="9.08984375" customWidth="1"/>
    <col min="1552" max="1552" width="11.90625" customWidth="1"/>
    <col min="1553" max="1555" width="4.90625" customWidth="1"/>
    <col min="1557" max="1557" width="10" customWidth="1"/>
    <col min="1559" max="1559" width="49.08984375" customWidth="1"/>
    <col min="1794" max="1794" width="11.6328125" customWidth="1"/>
    <col min="1795" max="1795" width="19.453125" customWidth="1"/>
    <col min="1796" max="1796" width="21.26953125" customWidth="1"/>
    <col min="1799" max="1799" width="16.08984375" bestFit="1" customWidth="1"/>
    <col min="1800" max="1800" width="6.7265625" customWidth="1"/>
    <col min="1801" max="1801" width="10" customWidth="1"/>
    <col min="1804" max="1804" width="12.7265625" customWidth="1"/>
    <col min="1805" max="1805" width="66.453125" customWidth="1"/>
    <col min="1806" max="1806" width="8" customWidth="1"/>
    <col min="1807" max="1807" width="9.08984375" customWidth="1"/>
    <col min="1808" max="1808" width="11.90625" customWidth="1"/>
    <col min="1809" max="1811" width="4.90625" customWidth="1"/>
    <col min="1813" max="1813" width="10" customWidth="1"/>
    <col min="1815" max="1815" width="49.08984375" customWidth="1"/>
    <col min="2050" max="2050" width="11.6328125" customWidth="1"/>
    <col min="2051" max="2051" width="19.453125" customWidth="1"/>
    <col min="2052" max="2052" width="21.26953125" customWidth="1"/>
    <col min="2055" max="2055" width="16.08984375" bestFit="1" customWidth="1"/>
    <col min="2056" max="2056" width="6.7265625" customWidth="1"/>
    <col min="2057" max="2057" width="10" customWidth="1"/>
    <col min="2060" max="2060" width="12.7265625" customWidth="1"/>
    <col min="2061" max="2061" width="66.453125" customWidth="1"/>
    <col min="2062" max="2062" width="8" customWidth="1"/>
    <col min="2063" max="2063" width="9.08984375" customWidth="1"/>
    <col min="2064" max="2064" width="11.90625" customWidth="1"/>
    <col min="2065" max="2067" width="4.90625" customWidth="1"/>
    <col min="2069" max="2069" width="10" customWidth="1"/>
    <col min="2071" max="2071" width="49.08984375" customWidth="1"/>
    <col min="2306" max="2306" width="11.6328125" customWidth="1"/>
    <col min="2307" max="2307" width="19.453125" customWidth="1"/>
    <col min="2308" max="2308" width="21.26953125" customWidth="1"/>
    <col min="2311" max="2311" width="16.08984375" bestFit="1" customWidth="1"/>
    <col min="2312" max="2312" width="6.7265625" customWidth="1"/>
    <col min="2313" max="2313" width="10" customWidth="1"/>
    <col min="2316" max="2316" width="12.7265625" customWidth="1"/>
    <col min="2317" max="2317" width="66.453125" customWidth="1"/>
    <col min="2318" max="2318" width="8" customWidth="1"/>
    <col min="2319" max="2319" width="9.08984375" customWidth="1"/>
    <col min="2320" max="2320" width="11.90625" customWidth="1"/>
    <col min="2321" max="2323" width="4.90625" customWidth="1"/>
    <col min="2325" max="2325" width="10" customWidth="1"/>
    <col min="2327" max="2327" width="49.08984375" customWidth="1"/>
    <col min="2562" max="2562" width="11.6328125" customWidth="1"/>
    <col min="2563" max="2563" width="19.453125" customWidth="1"/>
    <col min="2564" max="2564" width="21.26953125" customWidth="1"/>
    <col min="2567" max="2567" width="16.08984375" bestFit="1" customWidth="1"/>
    <col min="2568" max="2568" width="6.7265625" customWidth="1"/>
    <col min="2569" max="2569" width="10" customWidth="1"/>
    <col min="2572" max="2572" width="12.7265625" customWidth="1"/>
    <col min="2573" max="2573" width="66.453125" customWidth="1"/>
    <col min="2574" max="2574" width="8" customWidth="1"/>
    <col min="2575" max="2575" width="9.08984375" customWidth="1"/>
    <col min="2576" max="2576" width="11.90625" customWidth="1"/>
    <col min="2577" max="2579" width="4.90625" customWidth="1"/>
    <col min="2581" max="2581" width="10" customWidth="1"/>
    <col min="2583" max="2583" width="49.08984375" customWidth="1"/>
    <col min="2818" max="2818" width="11.6328125" customWidth="1"/>
    <col min="2819" max="2819" width="19.453125" customWidth="1"/>
    <col min="2820" max="2820" width="21.26953125" customWidth="1"/>
    <col min="2823" max="2823" width="16.08984375" bestFit="1" customWidth="1"/>
    <col min="2824" max="2824" width="6.7265625" customWidth="1"/>
    <col min="2825" max="2825" width="10" customWidth="1"/>
    <col min="2828" max="2828" width="12.7265625" customWidth="1"/>
    <col min="2829" max="2829" width="66.453125" customWidth="1"/>
    <col min="2830" max="2830" width="8" customWidth="1"/>
    <col min="2831" max="2831" width="9.08984375" customWidth="1"/>
    <col min="2832" max="2832" width="11.90625" customWidth="1"/>
    <col min="2833" max="2835" width="4.90625" customWidth="1"/>
    <col min="2837" max="2837" width="10" customWidth="1"/>
    <col min="2839" max="2839" width="49.08984375" customWidth="1"/>
    <col min="3074" max="3074" width="11.6328125" customWidth="1"/>
    <col min="3075" max="3075" width="19.453125" customWidth="1"/>
    <col min="3076" max="3076" width="21.26953125" customWidth="1"/>
    <col min="3079" max="3079" width="16.08984375" bestFit="1" customWidth="1"/>
    <col min="3080" max="3080" width="6.7265625" customWidth="1"/>
    <col min="3081" max="3081" width="10" customWidth="1"/>
    <col min="3084" max="3084" width="12.7265625" customWidth="1"/>
    <col min="3085" max="3085" width="66.453125" customWidth="1"/>
    <col min="3086" max="3086" width="8" customWidth="1"/>
    <col min="3087" max="3087" width="9.08984375" customWidth="1"/>
    <col min="3088" max="3088" width="11.90625" customWidth="1"/>
    <col min="3089" max="3091" width="4.90625" customWidth="1"/>
    <col min="3093" max="3093" width="10" customWidth="1"/>
    <col min="3095" max="3095" width="49.08984375" customWidth="1"/>
    <col min="3330" max="3330" width="11.6328125" customWidth="1"/>
    <col min="3331" max="3331" width="19.453125" customWidth="1"/>
    <col min="3332" max="3332" width="21.26953125" customWidth="1"/>
    <col min="3335" max="3335" width="16.08984375" bestFit="1" customWidth="1"/>
    <col min="3336" max="3336" width="6.7265625" customWidth="1"/>
    <col min="3337" max="3337" width="10" customWidth="1"/>
    <col min="3340" max="3340" width="12.7265625" customWidth="1"/>
    <col min="3341" max="3341" width="66.453125" customWidth="1"/>
    <col min="3342" max="3342" width="8" customWidth="1"/>
    <col min="3343" max="3343" width="9.08984375" customWidth="1"/>
    <col min="3344" max="3344" width="11.90625" customWidth="1"/>
    <col min="3345" max="3347" width="4.90625" customWidth="1"/>
    <col min="3349" max="3349" width="10" customWidth="1"/>
    <col min="3351" max="3351" width="49.08984375" customWidth="1"/>
    <col min="3586" max="3586" width="11.6328125" customWidth="1"/>
    <col min="3587" max="3587" width="19.453125" customWidth="1"/>
    <col min="3588" max="3588" width="21.26953125" customWidth="1"/>
    <col min="3591" max="3591" width="16.08984375" bestFit="1" customWidth="1"/>
    <col min="3592" max="3592" width="6.7265625" customWidth="1"/>
    <col min="3593" max="3593" width="10" customWidth="1"/>
    <col min="3596" max="3596" width="12.7265625" customWidth="1"/>
    <col min="3597" max="3597" width="66.453125" customWidth="1"/>
    <col min="3598" max="3598" width="8" customWidth="1"/>
    <col min="3599" max="3599" width="9.08984375" customWidth="1"/>
    <col min="3600" max="3600" width="11.90625" customWidth="1"/>
    <col min="3601" max="3603" width="4.90625" customWidth="1"/>
    <col min="3605" max="3605" width="10" customWidth="1"/>
    <col min="3607" max="3607" width="49.08984375" customWidth="1"/>
    <col min="3842" max="3842" width="11.6328125" customWidth="1"/>
    <col min="3843" max="3843" width="19.453125" customWidth="1"/>
    <col min="3844" max="3844" width="21.26953125" customWidth="1"/>
    <col min="3847" max="3847" width="16.08984375" bestFit="1" customWidth="1"/>
    <col min="3848" max="3848" width="6.7265625" customWidth="1"/>
    <col min="3849" max="3849" width="10" customWidth="1"/>
    <col min="3852" max="3852" width="12.7265625" customWidth="1"/>
    <col min="3853" max="3853" width="66.453125" customWidth="1"/>
    <col min="3854" max="3854" width="8" customWidth="1"/>
    <col min="3855" max="3855" width="9.08984375" customWidth="1"/>
    <col min="3856" max="3856" width="11.90625" customWidth="1"/>
    <col min="3857" max="3859" width="4.90625" customWidth="1"/>
    <col min="3861" max="3861" width="10" customWidth="1"/>
    <col min="3863" max="3863" width="49.08984375" customWidth="1"/>
    <col min="4098" max="4098" width="11.6328125" customWidth="1"/>
    <col min="4099" max="4099" width="19.453125" customWidth="1"/>
    <col min="4100" max="4100" width="21.26953125" customWidth="1"/>
    <col min="4103" max="4103" width="16.08984375" bestFit="1" customWidth="1"/>
    <col min="4104" max="4104" width="6.7265625" customWidth="1"/>
    <col min="4105" max="4105" width="10" customWidth="1"/>
    <col min="4108" max="4108" width="12.7265625" customWidth="1"/>
    <col min="4109" max="4109" width="66.453125" customWidth="1"/>
    <col min="4110" max="4110" width="8" customWidth="1"/>
    <col min="4111" max="4111" width="9.08984375" customWidth="1"/>
    <col min="4112" max="4112" width="11.90625" customWidth="1"/>
    <col min="4113" max="4115" width="4.90625" customWidth="1"/>
    <col min="4117" max="4117" width="10" customWidth="1"/>
    <col min="4119" max="4119" width="49.08984375" customWidth="1"/>
    <col min="4354" max="4354" width="11.6328125" customWidth="1"/>
    <col min="4355" max="4355" width="19.453125" customWidth="1"/>
    <col min="4356" max="4356" width="21.26953125" customWidth="1"/>
    <col min="4359" max="4359" width="16.08984375" bestFit="1" customWidth="1"/>
    <col min="4360" max="4360" width="6.7265625" customWidth="1"/>
    <col min="4361" max="4361" width="10" customWidth="1"/>
    <col min="4364" max="4364" width="12.7265625" customWidth="1"/>
    <col min="4365" max="4365" width="66.453125" customWidth="1"/>
    <col min="4366" max="4366" width="8" customWidth="1"/>
    <col min="4367" max="4367" width="9.08984375" customWidth="1"/>
    <col min="4368" max="4368" width="11.90625" customWidth="1"/>
    <col min="4369" max="4371" width="4.90625" customWidth="1"/>
    <col min="4373" max="4373" width="10" customWidth="1"/>
    <col min="4375" max="4375" width="49.08984375" customWidth="1"/>
    <col min="4610" max="4610" width="11.6328125" customWidth="1"/>
    <col min="4611" max="4611" width="19.453125" customWidth="1"/>
    <col min="4612" max="4612" width="21.26953125" customWidth="1"/>
    <col min="4615" max="4615" width="16.08984375" bestFit="1" customWidth="1"/>
    <col min="4616" max="4616" width="6.7265625" customWidth="1"/>
    <col min="4617" max="4617" width="10" customWidth="1"/>
    <col min="4620" max="4620" width="12.7265625" customWidth="1"/>
    <col min="4621" max="4621" width="66.453125" customWidth="1"/>
    <col min="4622" max="4622" width="8" customWidth="1"/>
    <col min="4623" max="4623" width="9.08984375" customWidth="1"/>
    <col min="4624" max="4624" width="11.90625" customWidth="1"/>
    <col min="4625" max="4627" width="4.90625" customWidth="1"/>
    <col min="4629" max="4629" width="10" customWidth="1"/>
    <col min="4631" max="4631" width="49.08984375" customWidth="1"/>
    <col min="4866" max="4866" width="11.6328125" customWidth="1"/>
    <col min="4867" max="4867" width="19.453125" customWidth="1"/>
    <col min="4868" max="4868" width="21.26953125" customWidth="1"/>
    <col min="4871" max="4871" width="16.08984375" bestFit="1" customWidth="1"/>
    <col min="4872" max="4872" width="6.7265625" customWidth="1"/>
    <col min="4873" max="4873" width="10" customWidth="1"/>
    <col min="4876" max="4876" width="12.7265625" customWidth="1"/>
    <col min="4877" max="4877" width="66.453125" customWidth="1"/>
    <col min="4878" max="4878" width="8" customWidth="1"/>
    <col min="4879" max="4879" width="9.08984375" customWidth="1"/>
    <col min="4880" max="4880" width="11.90625" customWidth="1"/>
    <col min="4881" max="4883" width="4.90625" customWidth="1"/>
    <col min="4885" max="4885" width="10" customWidth="1"/>
    <col min="4887" max="4887" width="49.08984375" customWidth="1"/>
    <col min="5122" max="5122" width="11.6328125" customWidth="1"/>
    <col min="5123" max="5123" width="19.453125" customWidth="1"/>
    <col min="5124" max="5124" width="21.26953125" customWidth="1"/>
    <col min="5127" max="5127" width="16.08984375" bestFit="1" customWidth="1"/>
    <col min="5128" max="5128" width="6.7265625" customWidth="1"/>
    <col min="5129" max="5129" width="10" customWidth="1"/>
    <col min="5132" max="5132" width="12.7265625" customWidth="1"/>
    <col min="5133" max="5133" width="66.453125" customWidth="1"/>
    <col min="5134" max="5134" width="8" customWidth="1"/>
    <col min="5135" max="5135" width="9.08984375" customWidth="1"/>
    <col min="5136" max="5136" width="11.90625" customWidth="1"/>
    <col min="5137" max="5139" width="4.90625" customWidth="1"/>
    <col min="5141" max="5141" width="10" customWidth="1"/>
    <col min="5143" max="5143" width="49.08984375" customWidth="1"/>
    <col min="5378" max="5378" width="11.6328125" customWidth="1"/>
    <col min="5379" max="5379" width="19.453125" customWidth="1"/>
    <col min="5380" max="5380" width="21.26953125" customWidth="1"/>
    <col min="5383" max="5383" width="16.08984375" bestFit="1" customWidth="1"/>
    <col min="5384" max="5384" width="6.7265625" customWidth="1"/>
    <col min="5385" max="5385" width="10" customWidth="1"/>
    <col min="5388" max="5388" width="12.7265625" customWidth="1"/>
    <col min="5389" max="5389" width="66.453125" customWidth="1"/>
    <col min="5390" max="5390" width="8" customWidth="1"/>
    <col min="5391" max="5391" width="9.08984375" customWidth="1"/>
    <col min="5392" max="5392" width="11.90625" customWidth="1"/>
    <col min="5393" max="5395" width="4.90625" customWidth="1"/>
    <col min="5397" max="5397" width="10" customWidth="1"/>
    <col min="5399" max="5399" width="49.08984375" customWidth="1"/>
    <col min="5634" max="5634" width="11.6328125" customWidth="1"/>
    <col min="5635" max="5635" width="19.453125" customWidth="1"/>
    <col min="5636" max="5636" width="21.26953125" customWidth="1"/>
    <col min="5639" max="5639" width="16.08984375" bestFit="1" customWidth="1"/>
    <col min="5640" max="5640" width="6.7265625" customWidth="1"/>
    <col min="5641" max="5641" width="10" customWidth="1"/>
    <col min="5644" max="5644" width="12.7265625" customWidth="1"/>
    <col min="5645" max="5645" width="66.453125" customWidth="1"/>
    <col min="5646" max="5646" width="8" customWidth="1"/>
    <col min="5647" max="5647" width="9.08984375" customWidth="1"/>
    <col min="5648" max="5648" width="11.90625" customWidth="1"/>
    <col min="5649" max="5651" width="4.90625" customWidth="1"/>
    <col min="5653" max="5653" width="10" customWidth="1"/>
    <col min="5655" max="5655" width="49.08984375" customWidth="1"/>
    <col min="5890" max="5890" width="11.6328125" customWidth="1"/>
    <col min="5891" max="5891" width="19.453125" customWidth="1"/>
    <col min="5892" max="5892" width="21.26953125" customWidth="1"/>
    <col min="5895" max="5895" width="16.08984375" bestFit="1" customWidth="1"/>
    <col min="5896" max="5896" width="6.7265625" customWidth="1"/>
    <col min="5897" max="5897" width="10" customWidth="1"/>
    <col min="5900" max="5900" width="12.7265625" customWidth="1"/>
    <col min="5901" max="5901" width="66.453125" customWidth="1"/>
    <col min="5902" max="5902" width="8" customWidth="1"/>
    <col min="5903" max="5903" width="9.08984375" customWidth="1"/>
    <col min="5904" max="5904" width="11.90625" customWidth="1"/>
    <col min="5905" max="5907" width="4.90625" customWidth="1"/>
    <col min="5909" max="5909" width="10" customWidth="1"/>
    <col min="5911" max="5911" width="49.08984375" customWidth="1"/>
    <col min="6146" max="6146" width="11.6328125" customWidth="1"/>
    <col min="6147" max="6147" width="19.453125" customWidth="1"/>
    <col min="6148" max="6148" width="21.26953125" customWidth="1"/>
    <col min="6151" max="6151" width="16.08984375" bestFit="1" customWidth="1"/>
    <col min="6152" max="6152" width="6.7265625" customWidth="1"/>
    <col min="6153" max="6153" width="10" customWidth="1"/>
    <col min="6156" max="6156" width="12.7265625" customWidth="1"/>
    <col min="6157" max="6157" width="66.453125" customWidth="1"/>
    <col min="6158" max="6158" width="8" customWidth="1"/>
    <col min="6159" max="6159" width="9.08984375" customWidth="1"/>
    <col min="6160" max="6160" width="11.90625" customWidth="1"/>
    <col min="6161" max="6163" width="4.90625" customWidth="1"/>
    <col min="6165" max="6165" width="10" customWidth="1"/>
    <col min="6167" max="6167" width="49.08984375" customWidth="1"/>
    <col min="6402" max="6402" width="11.6328125" customWidth="1"/>
    <col min="6403" max="6403" width="19.453125" customWidth="1"/>
    <col min="6404" max="6404" width="21.26953125" customWidth="1"/>
    <col min="6407" max="6407" width="16.08984375" bestFit="1" customWidth="1"/>
    <col min="6408" max="6408" width="6.7265625" customWidth="1"/>
    <col min="6409" max="6409" width="10" customWidth="1"/>
    <col min="6412" max="6412" width="12.7265625" customWidth="1"/>
    <col min="6413" max="6413" width="66.453125" customWidth="1"/>
    <col min="6414" max="6414" width="8" customWidth="1"/>
    <col min="6415" max="6415" width="9.08984375" customWidth="1"/>
    <col min="6416" max="6416" width="11.90625" customWidth="1"/>
    <col min="6417" max="6419" width="4.90625" customWidth="1"/>
    <col min="6421" max="6421" width="10" customWidth="1"/>
    <col min="6423" max="6423" width="49.08984375" customWidth="1"/>
    <col min="6658" max="6658" width="11.6328125" customWidth="1"/>
    <col min="6659" max="6659" width="19.453125" customWidth="1"/>
    <col min="6660" max="6660" width="21.26953125" customWidth="1"/>
    <col min="6663" max="6663" width="16.08984375" bestFit="1" customWidth="1"/>
    <col min="6664" max="6664" width="6.7265625" customWidth="1"/>
    <col min="6665" max="6665" width="10" customWidth="1"/>
    <col min="6668" max="6668" width="12.7265625" customWidth="1"/>
    <col min="6669" max="6669" width="66.453125" customWidth="1"/>
    <col min="6670" max="6670" width="8" customWidth="1"/>
    <col min="6671" max="6671" width="9.08984375" customWidth="1"/>
    <col min="6672" max="6672" width="11.90625" customWidth="1"/>
    <col min="6673" max="6675" width="4.90625" customWidth="1"/>
    <col min="6677" max="6677" width="10" customWidth="1"/>
    <col min="6679" max="6679" width="49.08984375" customWidth="1"/>
    <col min="6914" max="6914" width="11.6328125" customWidth="1"/>
    <col min="6915" max="6915" width="19.453125" customWidth="1"/>
    <col min="6916" max="6916" width="21.26953125" customWidth="1"/>
    <col min="6919" max="6919" width="16.08984375" bestFit="1" customWidth="1"/>
    <col min="6920" max="6920" width="6.7265625" customWidth="1"/>
    <col min="6921" max="6921" width="10" customWidth="1"/>
    <col min="6924" max="6924" width="12.7265625" customWidth="1"/>
    <col min="6925" max="6925" width="66.453125" customWidth="1"/>
    <col min="6926" max="6926" width="8" customWidth="1"/>
    <col min="6927" max="6927" width="9.08984375" customWidth="1"/>
    <col min="6928" max="6928" width="11.90625" customWidth="1"/>
    <col min="6929" max="6931" width="4.90625" customWidth="1"/>
    <col min="6933" max="6933" width="10" customWidth="1"/>
    <col min="6935" max="6935" width="49.08984375" customWidth="1"/>
    <col min="7170" max="7170" width="11.6328125" customWidth="1"/>
    <col min="7171" max="7171" width="19.453125" customWidth="1"/>
    <col min="7172" max="7172" width="21.26953125" customWidth="1"/>
    <col min="7175" max="7175" width="16.08984375" bestFit="1" customWidth="1"/>
    <col min="7176" max="7176" width="6.7265625" customWidth="1"/>
    <col min="7177" max="7177" width="10" customWidth="1"/>
    <col min="7180" max="7180" width="12.7265625" customWidth="1"/>
    <col min="7181" max="7181" width="66.453125" customWidth="1"/>
    <col min="7182" max="7182" width="8" customWidth="1"/>
    <col min="7183" max="7183" width="9.08984375" customWidth="1"/>
    <col min="7184" max="7184" width="11.90625" customWidth="1"/>
    <col min="7185" max="7187" width="4.90625" customWidth="1"/>
    <col min="7189" max="7189" width="10" customWidth="1"/>
    <col min="7191" max="7191" width="49.08984375" customWidth="1"/>
    <col min="7426" max="7426" width="11.6328125" customWidth="1"/>
    <col min="7427" max="7427" width="19.453125" customWidth="1"/>
    <col min="7428" max="7428" width="21.26953125" customWidth="1"/>
    <col min="7431" max="7431" width="16.08984375" bestFit="1" customWidth="1"/>
    <col min="7432" max="7432" width="6.7265625" customWidth="1"/>
    <col min="7433" max="7433" width="10" customWidth="1"/>
    <col min="7436" max="7436" width="12.7265625" customWidth="1"/>
    <col min="7437" max="7437" width="66.453125" customWidth="1"/>
    <col min="7438" max="7438" width="8" customWidth="1"/>
    <col min="7439" max="7439" width="9.08984375" customWidth="1"/>
    <col min="7440" max="7440" width="11.90625" customWidth="1"/>
    <col min="7441" max="7443" width="4.90625" customWidth="1"/>
    <col min="7445" max="7445" width="10" customWidth="1"/>
    <col min="7447" max="7447" width="49.08984375" customWidth="1"/>
    <col min="7682" max="7682" width="11.6328125" customWidth="1"/>
    <col min="7683" max="7683" width="19.453125" customWidth="1"/>
    <col min="7684" max="7684" width="21.26953125" customWidth="1"/>
    <col min="7687" max="7687" width="16.08984375" bestFit="1" customWidth="1"/>
    <col min="7688" max="7688" width="6.7265625" customWidth="1"/>
    <col min="7689" max="7689" width="10" customWidth="1"/>
    <col min="7692" max="7692" width="12.7265625" customWidth="1"/>
    <col min="7693" max="7693" width="66.453125" customWidth="1"/>
    <col min="7694" max="7694" width="8" customWidth="1"/>
    <col min="7695" max="7695" width="9.08984375" customWidth="1"/>
    <col min="7696" max="7696" width="11.90625" customWidth="1"/>
    <col min="7697" max="7699" width="4.90625" customWidth="1"/>
    <col min="7701" max="7701" width="10" customWidth="1"/>
    <col min="7703" max="7703" width="49.08984375" customWidth="1"/>
    <col min="7938" max="7938" width="11.6328125" customWidth="1"/>
    <col min="7939" max="7939" width="19.453125" customWidth="1"/>
    <col min="7940" max="7940" width="21.26953125" customWidth="1"/>
    <col min="7943" max="7943" width="16.08984375" bestFit="1" customWidth="1"/>
    <col min="7944" max="7944" width="6.7265625" customWidth="1"/>
    <col min="7945" max="7945" width="10" customWidth="1"/>
    <col min="7948" max="7948" width="12.7265625" customWidth="1"/>
    <col min="7949" max="7949" width="66.453125" customWidth="1"/>
    <col min="7950" max="7950" width="8" customWidth="1"/>
    <col min="7951" max="7951" width="9.08984375" customWidth="1"/>
    <col min="7952" max="7952" width="11.90625" customWidth="1"/>
    <col min="7953" max="7955" width="4.90625" customWidth="1"/>
    <col min="7957" max="7957" width="10" customWidth="1"/>
    <col min="7959" max="7959" width="49.08984375" customWidth="1"/>
    <col min="8194" max="8194" width="11.6328125" customWidth="1"/>
    <col min="8195" max="8195" width="19.453125" customWidth="1"/>
    <col min="8196" max="8196" width="21.26953125" customWidth="1"/>
    <col min="8199" max="8199" width="16.08984375" bestFit="1" customWidth="1"/>
    <col min="8200" max="8200" width="6.7265625" customWidth="1"/>
    <col min="8201" max="8201" width="10" customWidth="1"/>
    <col min="8204" max="8204" width="12.7265625" customWidth="1"/>
    <col min="8205" max="8205" width="66.453125" customWidth="1"/>
    <col min="8206" max="8206" width="8" customWidth="1"/>
    <col min="8207" max="8207" width="9.08984375" customWidth="1"/>
    <col min="8208" max="8208" width="11.90625" customWidth="1"/>
    <col min="8209" max="8211" width="4.90625" customWidth="1"/>
    <col min="8213" max="8213" width="10" customWidth="1"/>
    <col min="8215" max="8215" width="49.08984375" customWidth="1"/>
    <col min="8450" max="8450" width="11.6328125" customWidth="1"/>
    <col min="8451" max="8451" width="19.453125" customWidth="1"/>
    <col min="8452" max="8452" width="21.26953125" customWidth="1"/>
    <col min="8455" max="8455" width="16.08984375" bestFit="1" customWidth="1"/>
    <col min="8456" max="8456" width="6.7265625" customWidth="1"/>
    <col min="8457" max="8457" width="10" customWidth="1"/>
    <col min="8460" max="8460" width="12.7265625" customWidth="1"/>
    <col min="8461" max="8461" width="66.453125" customWidth="1"/>
    <col min="8462" max="8462" width="8" customWidth="1"/>
    <col min="8463" max="8463" width="9.08984375" customWidth="1"/>
    <col min="8464" max="8464" width="11.90625" customWidth="1"/>
    <col min="8465" max="8467" width="4.90625" customWidth="1"/>
    <col min="8469" max="8469" width="10" customWidth="1"/>
    <col min="8471" max="8471" width="49.08984375" customWidth="1"/>
    <col min="8706" max="8706" width="11.6328125" customWidth="1"/>
    <col min="8707" max="8707" width="19.453125" customWidth="1"/>
    <col min="8708" max="8708" width="21.26953125" customWidth="1"/>
    <col min="8711" max="8711" width="16.08984375" bestFit="1" customWidth="1"/>
    <col min="8712" max="8712" width="6.7265625" customWidth="1"/>
    <col min="8713" max="8713" width="10" customWidth="1"/>
    <col min="8716" max="8716" width="12.7265625" customWidth="1"/>
    <col min="8717" max="8717" width="66.453125" customWidth="1"/>
    <col min="8718" max="8718" width="8" customWidth="1"/>
    <col min="8719" max="8719" width="9.08984375" customWidth="1"/>
    <col min="8720" max="8720" width="11.90625" customWidth="1"/>
    <col min="8721" max="8723" width="4.90625" customWidth="1"/>
    <col min="8725" max="8725" width="10" customWidth="1"/>
    <col min="8727" max="8727" width="49.08984375" customWidth="1"/>
    <col min="8962" max="8962" width="11.6328125" customWidth="1"/>
    <col min="8963" max="8963" width="19.453125" customWidth="1"/>
    <col min="8964" max="8964" width="21.26953125" customWidth="1"/>
    <col min="8967" max="8967" width="16.08984375" bestFit="1" customWidth="1"/>
    <col min="8968" max="8968" width="6.7265625" customWidth="1"/>
    <col min="8969" max="8969" width="10" customWidth="1"/>
    <col min="8972" max="8972" width="12.7265625" customWidth="1"/>
    <col min="8973" max="8973" width="66.453125" customWidth="1"/>
    <col min="8974" max="8974" width="8" customWidth="1"/>
    <col min="8975" max="8975" width="9.08984375" customWidth="1"/>
    <col min="8976" max="8976" width="11.90625" customWidth="1"/>
    <col min="8977" max="8979" width="4.90625" customWidth="1"/>
    <col min="8981" max="8981" width="10" customWidth="1"/>
    <col min="8983" max="8983" width="49.08984375" customWidth="1"/>
    <col min="9218" max="9218" width="11.6328125" customWidth="1"/>
    <col min="9219" max="9219" width="19.453125" customWidth="1"/>
    <col min="9220" max="9220" width="21.26953125" customWidth="1"/>
    <col min="9223" max="9223" width="16.08984375" bestFit="1" customWidth="1"/>
    <col min="9224" max="9224" width="6.7265625" customWidth="1"/>
    <col min="9225" max="9225" width="10" customWidth="1"/>
    <col min="9228" max="9228" width="12.7265625" customWidth="1"/>
    <col min="9229" max="9229" width="66.453125" customWidth="1"/>
    <col min="9230" max="9230" width="8" customWidth="1"/>
    <col min="9231" max="9231" width="9.08984375" customWidth="1"/>
    <col min="9232" max="9232" width="11.90625" customWidth="1"/>
    <col min="9233" max="9235" width="4.90625" customWidth="1"/>
    <col min="9237" max="9237" width="10" customWidth="1"/>
    <col min="9239" max="9239" width="49.08984375" customWidth="1"/>
    <col min="9474" max="9474" width="11.6328125" customWidth="1"/>
    <col min="9475" max="9475" width="19.453125" customWidth="1"/>
    <col min="9476" max="9476" width="21.26953125" customWidth="1"/>
    <col min="9479" max="9479" width="16.08984375" bestFit="1" customWidth="1"/>
    <col min="9480" max="9480" width="6.7265625" customWidth="1"/>
    <col min="9481" max="9481" width="10" customWidth="1"/>
    <col min="9484" max="9484" width="12.7265625" customWidth="1"/>
    <col min="9485" max="9485" width="66.453125" customWidth="1"/>
    <col min="9486" max="9486" width="8" customWidth="1"/>
    <col min="9487" max="9487" width="9.08984375" customWidth="1"/>
    <col min="9488" max="9488" width="11.90625" customWidth="1"/>
    <col min="9489" max="9491" width="4.90625" customWidth="1"/>
    <col min="9493" max="9493" width="10" customWidth="1"/>
    <col min="9495" max="9495" width="49.08984375" customWidth="1"/>
    <col min="9730" max="9730" width="11.6328125" customWidth="1"/>
    <col min="9731" max="9731" width="19.453125" customWidth="1"/>
    <col min="9732" max="9732" width="21.26953125" customWidth="1"/>
    <col min="9735" max="9735" width="16.08984375" bestFit="1" customWidth="1"/>
    <col min="9736" max="9736" width="6.7265625" customWidth="1"/>
    <col min="9737" max="9737" width="10" customWidth="1"/>
    <col min="9740" max="9740" width="12.7265625" customWidth="1"/>
    <col min="9741" max="9741" width="66.453125" customWidth="1"/>
    <col min="9742" max="9742" width="8" customWidth="1"/>
    <col min="9743" max="9743" width="9.08984375" customWidth="1"/>
    <col min="9744" max="9744" width="11.90625" customWidth="1"/>
    <col min="9745" max="9747" width="4.90625" customWidth="1"/>
    <col min="9749" max="9749" width="10" customWidth="1"/>
    <col min="9751" max="9751" width="49.08984375" customWidth="1"/>
    <col min="9986" max="9986" width="11.6328125" customWidth="1"/>
    <col min="9987" max="9987" width="19.453125" customWidth="1"/>
    <col min="9988" max="9988" width="21.26953125" customWidth="1"/>
    <col min="9991" max="9991" width="16.08984375" bestFit="1" customWidth="1"/>
    <col min="9992" max="9992" width="6.7265625" customWidth="1"/>
    <col min="9993" max="9993" width="10" customWidth="1"/>
    <col min="9996" max="9996" width="12.7265625" customWidth="1"/>
    <col min="9997" max="9997" width="66.453125" customWidth="1"/>
    <col min="9998" max="9998" width="8" customWidth="1"/>
    <col min="9999" max="9999" width="9.08984375" customWidth="1"/>
    <col min="10000" max="10000" width="11.90625" customWidth="1"/>
    <col min="10001" max="10003" width="4.90625" customWidth="1"/>
    <col min="10005" max="10005" width="10" customWidth="1"/>
    <col min="10007" max="10007" width="49.08984375" customWidth="1"/>
    <col min="10242" max="10242" width="11.6328125" customWidth="1"/>
    <col min="10243" max="10243" width="19.453125" customWidth="1"/>
    <col min="10244" max="10244" width="21.26953125" customWidth="1"/>
    <col min="10247" max="10247" width="16.08984375" bestFit="1" customWidth="1"/>
    <col min="10248" max="10248" width="6.7265625" customWidth="1"/>
    <col min="10249" max="10249" width="10" customWidth="1"/>
    <col min="10252" max="10252" width="12.7265625" customWidth="1"/>
    <col min="10253" max="10253" width="66.453125" customWidth="1"/>
    <col min="10254" max="10254" width="8" customWidth="1"/>
    <col min="10255" max="10255" width="9.08984375" customWidth="1"/>
    <col min="10256" max="10256" width="11.90625" customWidth="1"/>
    <col min="10257" max="10259" width="4.90625" customWidth="1"/>
    <col min="10261" max="10261" width="10" customWidth="1"/>
    <col min="10263" max="10263" width="49.08984375" customWidth="1"/>
    <col min="10498" max="10498" width="11.6328125" customWidth="1"/>
    <col min="10499" max="10499" width="19.453125" customWidth="1"/>
    <col min="10500" max="10500" width="21.26953125" customWidth="1"/>
    <col min="10503" max="10503" width="16.08984375" bestFit="1" customWidth="1"/>
    <col min="10504" max="10504" width="6.7265625" customWidth="1"/>
    <col min="10505" max="10505" width="10" customWidth="1"/>
    <col min="10508" max="10508" width="12.7265625" customWidth="1"/>
    <col min="10509" max="10509" width="66.453125" customWidth="1"/>
    <col min="10510" max="10510" width="8" customWidth="1"/>
    <col min="10511" max="10511" width="9.08984375" customWidth="1"/>
    <col min="10512" max="10512" width="11.90625" customWidth="1"/>
    <col min="10513" max="10515" width="4.90625" customWidth="1"/>
    <col min="10517" max="10517" width="10" customWidth="1"/>
    <col min="10519" max="10519" width="49.08984375" customWidth="1"/>
    <col min="10754" max="10754" width="11.6328125" customWidth="1"/>
    <col min="10755" max="10755" width="19.453125" customWidth="1"/>
    <col min="10756" max="10756" width="21.26953125" customWidth="1"/>
    <col min="10759" max="10759" width="16.08984375" bestFit="1" customWidth="1"/>
    <col min="10760" max="10760" width="6.7265625" customWidth="1"/>
    <col min="10761" max="10761" width="10" customWidth="1"/>
    <col min="10764" max="10764" width="12.7265625" customWidth="1"/>
    <col min="10765" max="10765" width="66.453125" customWidth="1"/>
    <col min="10766" max="10766" width="8" customWidth="1"/>
    <col min="10767" max="10767" width="9.08984375" customWidth="1"/>
    <col min="10768" max="10768" width="11.90625" customWidth="1"/>
    <col min="10769" max="10771" width="4.90625" customWidth="1"/>
    <col min="10773" max="10773" width="10" customWidth="1"/>
    <col min="10775" max="10775" width="49.08984375" customWidth="1"/>
    <col min="11010" max="11010" width="11.6328125" customWidth="1"/>
    <col min="11011" max="11011" width="19.453125" customWidth="1"/>
    <col min="11012" max="11012" width="21.26953125" customWidth="1"/>
    <col min="11015" max="11015" width="16.08984375" bestFit="1" customWidth="1"/>
    <col min="11016" max="11016" width="6.7265625" customWidth="1"/>
    <col min="11017" max="11017" width="10" customWidth="1"/>
    <col min="11020" max="11020" width="12.7265625" customWidth="1"/>
    <col min="11021" max="11021" width="66.453125" customWidth="1"/>
    <col min="11022" max="11022" width="8" customWidth="1"/>
    <col min="11023" max="11023" width="9.08984375" customWidth="1"/>
    <col min="11024" max="11024" width="11.90625" customWidth="1"/>
    <col min="11025" max="11027" width="4.90625" customWidth="1"/>
    <col min="11029" max="11029" width="10" customWidth="1"/>
    <col min="11031" max="11031" width="49.08984375" customWidth="1"/>
    <col min="11266" max="11266" width="11.6328125" customWidth="1"/>
    <col min="11267" max="11267" width="19.453125" customWidth="1"/>
    <col min="11268" max="11268" width="21.26953125" customWidth="1"/>
    <col min="11271" max="11271" width="16.08984375" bestFit="1" customWidth="1"/>
    <col min="11272" max="11272" width="6.7265625" customWidth="1"/>
    <col min="11273" max="11273" width="10" customWidth="1"/>
    <col min="11276" max="11276" width="12.7265625" customWidth="1"/>
    <col min="11277" max="11277" width="66.453125" customWidth="1"/>
    <col min="11278" max="11278" width="8" customWidth="1"/>
    <col min="11279" max="11279" width="9.08984375" customWidth="1"/>
    <col min="11280" max="11280" width="11.90625" customWidth="1"/>
    <col min="11281" max="11283" width="4.90625" customWidth="1"/>
    <col min="11285" max="11285" width="10" customWidth="1"/>
    <col min="11287" max="11287" width="49.08984375" customWidth="1"/>
    <col min="11522" max="11522" width="11.6328125" customWidth="1"/>
    <col min="11523" max="11523" width="19.453125" customWidth="1"/>
    <col min="11524" max="11524" width="21.26953125" customWidth="1"/>
    <col min="11527" max="11527" width="16.08984375" bestFit="1" customWidth="1"/>
    <col min="11528" max="11528" width="6.7265625" customWidth="1"/>
    <col min="11529" max="11529" width="10" customWidth="1"/>
    <col min="11532" max="11532" width="12.7265625" customWidth="1"/>
    <col min="11533" max="11533" width="66.453125" customWidth="1"/>
    <col min="11534" max="11534" width="8" customWidth="1"/>
    <col min="11535" max="11535" width="9.08984375" customWidth="1"/>
    <col min="11536" max="11536" width="11.90625" customWidth="1"/>
    <col min="11537" max="11539" width="4.90625" customWidth="1"/>
    <col min="11541" max="11541" width="10" customWidth="1"/>
    <col min="11543" max="11543" width="49.08984375" customWidth="1"/>
    <col min="11778" max="11778" width="11.6328125" customWidth="1"/>
    <col min="11779" max="11779" width="19.453125" customWidth="1"/>
    <col min="11780" max="11780" width="21.26953125" customWidth="1"/>
    <col min="11783" max="11783" width="16.08984375" bestFit="1" customWidth="1"/>
    <col min="11784" max="11784" width="6.7265625" customWidth="1"/>
    <col min="11785" max="11785" width="10" customWidth="1"/>
    <col min="11788" max="11788" width="12.7265625" customWidth="1"/>
    <col min="11789" max="11789" width="66.453125" customWidth="1"/>
    <col min="11790" max="11790" width="8" customWidth="1"/>
    <col min="11791" max="11791" width="9.08984375" customWidth="1"/>
    <col min="11792" max="11792" width="11.90625" customWidth="1"/>
    <col min="11793" max="11795" width="4.90625" customWidth="1"/>
    <col min="11797" max="11797" width="10" customWidth="1"/>
    <col min="11799" max="11799" width="49.08984375" customWidth="1"/>
    <col min="12034" max="12034" width="11.6328125" customWidth="1"/>
    <col min="12035" max="12035" width="19.453125" customWidth="1"/>
    <col min="12036" max="12036" width="21.26953125" customWidth="1"/>
    <col min="12039" max="12039" width="16.08984375" bestFit="1" customWidth="1"/>
    <col min="12040" max="12040" width="6.7265625" customWidth="1"/>
    <col min="12041" max="12041" width="10" customWidth="1"/>
    <col min="12044" max="12044" width="12.7265625" customWidth="1"/>
    <col min="12045" max="12045" width="66.453125" customWidth="1"/>
    <col min="12046" max="12046" width="8" customWidth="1"/>
    <col min="12047" max="12047" width="9.08984375" customWidth="1"/>
    <col min="12048" max="12048" width="11.90625" customWidth="1"/>
    <col min="12049" max="12051" width="4.90625" customWidth="1"/>
    <col min="12053" max="12053" width="10" customWidth="1"/>
    <col min="12055" max="12055" width="49.08984375" customWidth="1"/>
    <col min="12290" max="12290" width="11.6328125" customWidth="1"/>
    <col min="12291" max="12291" width="19.453125" customWidth="1"/>
    <col min="12292" max="12292" width="21.26953125" customWidth="1"/>
    <col min="12295" max="12295" width="16.08984375" bestFit="1" customWidth="1"/>
    <col min="12296" max="12296" width="6.7265625" customWidth="1"/>
    <col min="12297" max="12297" width="10" customWidth="1"/>
    <col min="12300" max="12300" width="12.7265625" customWidth="1"/>
    <col min="12301" max="12301" width="66.453125" customWidth="1"/>
    <col min="12302" max="12302" width="8" customWidth="1"/>
    <col min="12303" max="12303" width="9.08984375" customWidth="1"/>
    <col min="12304" max="12304" width="11.90625" customWidth="1"/>
    <col min="12305" max="12307" width="4.90625" customWidth="1"/>
    <col min="12309" max="12309" width="10" customWidth="1"/>
    <col min="12311" max="12311" width="49.08984375" customWidth="1"/>
    <col min="12546" max="12546" width="11.6328125" customWidth="1"/>
    <col min="12547" max="12547" width="19.453125" customWidth="1"/>
    <col min="12548" max="12548" width="21.26953125" customWidth="1"/>
    <col min="12551" max="12551" width="16.08984375" bestFit="1" customWidth="1"/>
    <col min="12552" max="12552" width="6.7265625" customWidth="1"/>
    <col min="12553" max="12553" width="10" customWidth="1"/>
    <col min="12556" max="12556" width="12.7265625" customWidth="1"/>
    <col min="12557" max="12557" width="66.453125" customWidth="1"/>
    <col min="12558" max="12558" width="8" customWidth="1"/>
    <col min="12559" max="12559" width="9.08984375" customWidth="1"/>
    <col min="12560" max="12560" width="11.90625" customWidth="1"/>
    <col min="12561" max="12563" width="4.90625" customWidth="1"/>
    <col min="12565" max="12565" width="10" customWidth="1"/>
    <col min="12567" max="12567" width="49.08984375" customWidth="1"/>
    <col min="12802" max="12802" width="11.6328125" customWidth="1"/>
    <col min="12803" max="12803" width="19.453125" customWidth="1"/>
    <col min="12804" max="12804" width="21.26953125" customWidth="1"/>
    <col min="12807" max="12807" width="16.08984375" bestFit="1" customWidth="1"/>
    <col min="12808" max="12808" width="6.7265625" customWidth="1"/>
    <col min="12809" max="12809" width="10" customWidth="1"/>
    <col min="12812" max="12812" width="12.7265625" customWidth="1"/>
    <col min="12813" max="12813" width="66.453125" customWidth="1"/>
    <col min="12814" max="12814" width="8" customWidth="1"/>
    <col min="12815" max="12815" width="9.08984375" customWidth="1"/>
    <col min="12816" max="12816" width="11.90625" customWidth="1"/>
    <col min="12817" max="12819" width="4.90625" customWidth="1"/>
    <col min="12821" max="12821" width="10" customWidth="1"/>
    <col min="12823" max="12823" width="49.08984375" customWidth="1"/>
    <col min="13058" max="13058" width="11.6328125" customWidth="1"/>
    <col min="13059" max="13059" width="19.453125" customWidth="1"/>
    <col min="13060" max="13060" width="21.26953125" customWidth="1"/>
    <col min="13063" max="13063" width="16.08984375" bestFit="1" customWidth="1"/>
    <col min="13064" max="13064" width="6.7265625" customWidth="1"/>
    <col min="13065" max="13065" width="10" customWidth="1"/>
    <col min="13068" max="13068" width="12.7265625" customWidth="1"/>
    <col min="13069" max="13069" width="66.453125" customWidth="1"/>
    <col min="13070" max="13070" width="8" customWidth="1"/>
    <col min="13071" max="13071" width="9.08984375" customWidth="1"/>
    <col min="13072" max="13072" width="11.90625" customWidth="1"/>
    <col min="13073" max="13075" width="4.90625" customWidth="1"/>
    <col min="13077" max="13077" width="10" customWidth="1"/>
    <col min="13079" max="13079" width="49.08984375" customWidth="1"/>
    <col min="13314" max="13314" width="11.6328125" customWidth="1"/>
    <col min="13315" max="13315" width="19.453125" customWidth="1"/>
    <col min="13316" max="13316" width="21.26953125" customWidth="1"/>
    <col min="13319" max="13319" width="16.08984375" bestFit="1" customWidth="1"/>
    <col min="13320" max="13320" width="6.7265625" customWidth="1"/>
    <col min="13321" max="13321" width="10" customWidth="1"/>
    <col min="13324" max="13324" width="12.7265625" customWidth="1"/>
    <col min="13325" max="13325" width="66.453125" customWidth="1"/>
    <col min="13326" max="13326" width="8" customWidth="1"/>
    <col min="13327" max="13327" width="9.08984375" customWidth="1"/>
    <col min="13328" max="13328" width="11.90625" customWidth="1"/>
    <col min="13329" max="13331" width="4.90625" customWidth="1"/>
    <col min="13333" max="13333" width="10" customWidth="1"/>
    <col min="13335" max="13335" width="49.08984375" customWidth="1"/>
    <col min="13570" max="13570" width="11.6328125" customWidth="1"/>
    <col min="13571" max="13571" width="19.453125" customWidth="1"/>
    <col min="13572" max="13572" width="21.26953125" customWidth="1"/>
    <col min="13575" max="13575" width="16.08984375" bestFit="1" customWidth="1"/>
    <col min="13576" max="13576" width="6.7265625" customWidth="1"/>
    <col min="13577" max="13577" width="10" customWidth="1"/>
    <col min="13580" max="13580" width="12.7265625" customWidth="1"/>
    <col min="13581" max="13581" width="66.453125" customWidth="1"/>
    <col min="13582" max="13582" width="8" customWidth="1"/>
    <col min="13583" max="13583" width="9.08984375" customWidth="1"/>
    <col min="13584" max="13584" width="11.90625" customWidth="1"/>
    <col min="13585" max="13587" width="4.90625" customWidth="1"/>
    <col min="13589" max="13589" width="10" customWidth="1"/>
    <col min="13591" max="13591" width="49.08984375" customWidth="1"/>
    <col min="13826" max="13826" width="11.6328125" customWidth="1"/>
    <col min="13827" max="13827" width="19.453125" customWidth="1"/>
    <col min="13828" max="13828" width="21.26953125" customWidth="1"/>
    <col min="13831" max="13831" width="16.08984375" bestFit="1" customWidth="1"/>
    <col min="13832" max="13832" width="6.7265625" customWidth="1"/>
    <col min="13833" max="13833" width="10" customWidth="1"/>
    <col min="13836" max="13836" width="12.7265625" customWidth="1"/>
    <col min="13837" max="13837" width="66.453125" customWidth="1"/>
    <col min="13838" max="13838" width="8" customWidth="1"/>
    <col min="13839" max="13839" width="9.08984375" customWidth="1"/>
    <col min="13840" max="13840" width="11.90625" customWidth="1"/>
    <col min="13841" max="13843" width="4.90625" customWidth="1"/>
    <col min="13845" max="13845" width="10" customWidth="1"/>
    <col min="13847" max="13847" width="49.08984375" customWidth="1"/>
    <col min="14082" max="14082" width="11.6328125" customWidth="1"/>
    <col min="14083" max="14083" width="19.453125" customWidth="1"/>
    <col min="14084" max="14084" width="21.26953125" customWidth="1"/>
    <col min="14087" max="14087" width="16.08984375" bestFit="1" customWidth="1"/>
    <col min="14088" max="14088" width="6.7265625" customWidth="1"/>
    <col min="14089" max="14089" width="10" customWidth="1"/>
    <col min="14092" max="14092" width="12.7265625" customWidth="1"/>
    <col min="14093" max="14093" width="66.453125" customWidth="1"/>
    <col min="14094" max="14094" width="8" customWidth="1"/>
    <col min="14095" max="14095" width="9.08984375" customWidth="1"/>
    <col min="14096" max="14096" width="11.90625" customWidth="1"/>
    <col min="14097" max="14099" width="4.90625" customWidth="1"/>
    <col min="14101" max="14101" width="10" customWidth="1"/>
    <col min="14103" max="14103" width="49.08984375" customWidth="1"/>
    <col min="14338" max="14338" width="11.6328125" customWidth="1"/>
    <col min="14339" max="14339" width="19.453125" customWidth="1"/>
    <col min="14340" max="14340" width="21.26953125" customWidth="1"/>
    <col min="14343" max="14343" width="16.08984375" bestFit="1" customWidth="1"/>
    <col min="14344" max="14344" width="6.7265625" customWidth="1"/>
    <col min="14345" max="14345" width="10" customWidth="1"/>
    <col min="14348" max="14348" width="12.7265625" customWidth="1"/>
    <col min="14349" max="14349" width="66.453125" customWidth="1"/>
    <col min="14350" max="14350" width="8" customWidth="1"/>
    <col min="14351" max="14351" width="9.08984375" customWidth="1"/>
    <col min="14352" max="14352" width="11.90625" customWidth="1"/>
    <col min="14353" max="14355" width="4.90625" customWidth="1"/>
    <col min="14357" max="14357" width="10" customWidth="1"/>
    <col min="14359" max="14359" width="49.08984375" customWidth="1"/>
    <col min="14594" max="14594" width="11.6328125" customWidth="1"/>
    <col min="14595" max="14595" width="19.453125" customWidth="1"/>
    <col min="14596" max="14596" width="21.26953125" customWidth="1"/>
    <col min="14599" max="14599" width="16.08984375" bestFit="1" customWidth="1"/>
    <col min="14600" max="14600" width="6.7265625" customWidth="1"/>
    <col min="14601" max="14601" width="10" customWidth="1"/>
    <col min="14604" max="14604" width="12.7265625" customWidth="1"/>
    <col min="14605" max="14605" width="66.453125" customWidth="1"/>
    <col min="14606" max="14606" width="8" customWidth="1"/>
    <col min="14607" max="14607" width="9.08984375" customWidth="1"/>
    <col min="14608" max="14608" width="11.90625" customWidth="1"/>
    <col min="14609" max="14611" width="4.90625" customWidth="1"/>
    <col min="14613" max="14613" width="10" customWidth="1"/>
    <col min="14615" max="14615" width="49.08984375" customWidth="1"/>
    <col min="14850" max="14850" width="11.6328125" customWidth="1"/>
    <col min="14851" max="14851" width="19.453125" customWidth="1"/>
    <col min="14852" max="14852" width="21.26953125" customWidth="1"/>
    <col min="14855" max="14855" width="16.08984375" bestFit="1" customWidth="1"/>
    <col min="14856" max="14856" width="6.7265625" customWidth="1"/>
    <col min="14857" max="14857" width="10" customWidth="1"/>
    <col min="14860" max="14860" width="12.7265625" customWidth="1"/>
    <col min="14861" max="14861" width="66.453125" customWidth="1"/>
    <col min="14862" max="14862" width="8" customWidth="1"/>
    <col min="14863" max="14863" width="9.08984375" customWidth="1"/>
    <col min="14864" max="14864" width="11.90625" customWidth="1"/>
    <col min="14865" max="14867" width="4.90625" customWidth="1"/>
    <col min="14869" max="14869" width="10" customWidth="1"/>
    <col min="14871" max="14871" width="49.08984375" customWidth="1"/>
    <col min="15106" max="15106" width="11.6328125" customWidth="1"/>
    <col min="15107" max="15107" width="19.453125" customWidth="1"/>
    <col min="15108" max="15108" width="21.26953125" customWidth="1"/>
    <col min="15111" max="15111" width="16.08984375" bestFit="1" customWidth="1"/>
    <col min="15112" max="15112" width="6.7265625" customWidth="1"/>
    <col min="15113" max="15113" width="10" customWidth="1"/>
    <col min="15116" max="15116" width="12.7265625" customWidth="1"/>
    <col min="15117" max="15117" width="66.453125" customWidth="1"/>
    <col min="15118" max="15118" width="8" customWidth="1"/>
    <col min="15119" max="15119" width="9.08984375" customWidth="1"/>
    <col min="15120" max="15120" width="11.90625" customWidth="1"/>
    <col min="15121" max="15123" width="4.90625" customWidth="1"/>
    <col min="15125" max="15125" width="10" customWidth="1"/>
    <col min="15127" max="15127" width="49.08984375" customWidth="1"/>
    <col min="15362" max="15362" width="11.6328125" customWidth="1"/>
    <col min="15363" max="15363" width="19.453125" customWidth="1"/>
    <col min="15364" max="15364" width="21.26953125" customWidth="1"/>
    <col min="15367" max="15367" width="16.08984375" bestFit="1" customWidth="1"/>
    <col min="15368" max="15368" width="6.7265625" customWidth="1"/>
    <col min="15369" max="15369" width="10" customWidth="1"/>
    <col min="15372" max="15372" width="12.7265625" customWidth="1"/>
    <col min="15373" max="15373" width="66.453125" customWidth="1"/>
    <col min="15374" max="15374" width="8" customWidth="1"/>
    <col min="15375" max="15375" width="9.08984375" customWidth="1"/>
    <col min="15376" max="15376" width="11.90625" customWidth="1"/>
    <col min="15377" max="15379" width="4.90625" customWidth="1"/>
    <col min="15381" max="15381" width="10" customWidth="1"/>
    <col min="15383" max="15383" width="49.08984375" customWidth="1"/>
    <col min="15618" max="15618" width="11.6328125" customWidth="1"/>
    <col min="15619" max="15619" width="19.453125" customWidth="1"/>
    <col min="15620" max="15620" width="21.26953125" customWidth="1"/>
    <col min="15623" max="15623" width="16.08984375" bestFit="1" customWidth="1"/>
    <col min="15624" max="15624" width="6.7265625" customWidth="1"/>
    <col min="15625" max="15625" width="10" customWidth="1"/>
    <col min="15628" max="15628" width="12.7265625" customWidth="1"/>
    <col min="15629" max="15629" width="66.453125" customWidth="1"/>
    <col min="15630" max="15630" width="8" customWidth="1"/>
    <col min="15631" max="15631" width="9.08984375" customWidth="1"/>
    <col min="15632" max="15632" width="11.90625" customWidth="1"/>
    <col min="15633" max="15635" width="4.90625" customWidth="1"/>
    <col min="15637" max="15637" width="10" customWidth="1"/>
    <col min="15639" max="15639" width="49.08984375" customWidth="1"/>
    <col min="15874" max="15874" width="11.6328125" customWidth="1"/>
    <col min="15875" max="15875" width="19.453125" customWidth="1"/>
    <col min="15876" max="15876" width="21.26953125" customWidth="1"/>
    <col min="15879" max="15879" width="16.08984375" bestFit="1" customWidth="1"/>
    <col min="15880" max="15880" width="6.7265625" customWidth="1"/>
    <col min="15881" max="15881" width="10" customWidth="1"/>
    <col min="15884" max="15884" width="12.7265625" customWidth="1"/>
    <col min="15885" max="15885" width="66.453125" customWidth="1"/>
    <col min="15886" max="15886" width="8" customWidth="1"/>
    <col min="15887" max="15887" width="9.08984375" customWidth="1"/>
    <col min="15888" max="15888" width="11.90625" customWidth="1"/>
    <col min="15889" max="15891" width="4.90625" customWidth="1"/>
    <col min="15893" max="15893" width="10" customWidth="1"/>
    <col min="15895" max="15895" width="49.08984375" customWidth="1"/>
    <col min="16130" max="16130" width="11.6328125" customWidth="1"/>
    <col min="16131" max="16131" width="19.453125" customWidth="1"/>
    <col min="16132" max="16132" width="21.26953125" customWidth="1"/>
    <col min="16135" max="16135" width="16.08984375" bestFit="1" customWidth="1"/>
    <col min="16136" max="16136" width="6.7265625" customWidth="1"/>
    <col min="16137" max="16137" width="10" customWidth="1"/>
    <col min="16140" max="16140" width="12.7265625" customWidth="1"/>
    <col min="16141" max="16141" width="66.453125" customWidth="1"/>
    <col min="16142" max="16142" width="8" customWidth="1"/>
    <col min="16143" max="16143" width="9.08984375" customWidth="1"/>
    <col min="16144" max="16144" width="11.90625" customWidth="1"/>
    <col min="16145" max="16147" width="4.90625" customWidth="1"/>
    <col min="16149" max="16149" width="10" customWidth="1"/>
    <col min="16151" max="16151" width="49.08984375" customWidth="1"/>
  </cols>
  <sheetData>
    <row r="1" spans="1:23" ht="33" customHeight="1" x14ac:dyDescent="0.2"/>
    <row r="2" spans="1:23" s="426" customFormat="1" ht="14.5" thickBot="1" x14ac:dyDescent="0.25">
      <c r="A2" s="423" t="s">
        <v>585</v>
      </c>
      <c r="B2" s="429" t="s">
        <v>586</v>
      </c>
      <c r="C2" s="429" t="s">
        <v>587</v>
      </c>
      <c r="D2" s="33" t="s">
        <v>383</v>
      </c>
      <c r="E2" s="137" t="s">
        <v>35</v>
      </c>
      <c r="F2" s="87" t="s">
        <v>588</v>
      </c>
      <c r="G2" s="87" t="s">
        <v>589</v>
      </c>
      <c r="H2" s="137" t="s">
        <v>590</v>
      </c>
      <c r="I2" s="137" t="s">
        <v>739</v>
      </c>
      <c r="J2" s="158" t="s">
        <v>591</v>
      </c>
      <c r="K2" s="521" t="s">
        <v>740</v>
      </c>
      <c r="L2" s="80" t="s">
        <v>592</v>
      </c>
      <c r="M2" s="80" t="s">
        <v>589</v>
      </c>
      <c r="N2" s="137" t="s">
        <v>593</v>
      </c>
      <c r="O2" s="80" t="s">
        <v>594</v>
      </c>
      <c r="P2" s="80" t="s">
        <v>595</v>
      </c>
      <c r="Q2" s="80" t="s">
        <v>596</v>
      </c>
      <c r="R2" s="80" t="s">
        <v>597</v>
      </c>
      <c r="S2" s="80" t="s">
        <v>598</v>
      </c>
      <c r="T2" s="424" t="s">
        <v>599</v>
      </c>
      <c r="U2" s="80" t="s">
        <v>600</v>
      </c>
      <c r="V2" s="80" t="s">
        <v>3</v>
      </c>
      <c r="W2" s="425" t="s">
        <v>601</v>
      </c>
    </row>
    <row r="3" spans="1:23" ht="14.5" thickTop="1" x14ac:dyDescent="0.2">
      <c r="A3" s="427" t="s">
        <v>602</v>
      </c>
      <c r="B3" s="428" t="s">
        <v>577</v>
      </c>
      <c r="C3" s="515" t="s">
        <v>604</v>
      </c>
      <c r="D3" s="508" t="s">
        <v>605</v>
      </c>
      <c r="E3" s="506" t="s">
        <v>650</v>
      </c>
      <c r="F3" s="503" t="s">
        <v>440</v>
      </c>
      <c r="G3" s="498"/>
      <c r="H3" s="498" t="s">
        <v>729</v>
      </c>
      <c r="I3" s="498"/>
      <c r="J3" s="445">
        <v>43293</v>
      </c>
      <c r="K3" s="430"/>
      <c r="L3" s="444"/>
      <c r="M3" s="444"/>
      <c r="N3" s="441"/>
      <c r="O3" s="440"/>
      <c r="P3" s="440"/>
      <c r="Q3" s="440" t="s">
        <v>744</v>
      </c>
      <c r="R3" s="440"/>
      <c r="S3" s="440"/>
      <c r="T3" s="499"/>
      <c r="U3" s="80"/>
      <c r="V3" s="80"/>
    </row>
    <row r="4" spans="1:23" ht="14" x14ac:dyDescent="0.2">
      <c r="A4" s="427" t="s">
        <v>716</v>
      </c>
      <c r="B4" s="428" t="s">
        <v>689</v>
      </c>
      <c r="C4" s="516" t="s">
        <v>708</v>
      </c>
      <c r="D4" s="509" t="s">
        <v>533</v>
      </c>
      <c r="E4" s="504" t="e">
        <f>IF(B4="","",VLOOKUP(B4,DATA!$T$3:$U$56,2,FALSE))</f>
        <v>#N/A</v>
      </c>
      <c r="F4" s="526" t="s">
        <v>717</v>
      </c>
      <c r="G4" s="501"/>
      <c r="H4" s="498" t="s">
        <v>546</v>
      </c>
      <c r="I4" s="525"/>
      <c r="J4" s="519">
        <v>43298</v>
      </c>
      <c r="K4" s="430"/>
      <c r="L4" s="503"/>
      <c r="M4" s="501"/>
      <c r="N4" s="80"/>
      <c r="O4" s="80"/>
      <c r="P4" s="80"/>
      <c r="Q4" s="80" t="s">
        <v>744</v>
      </c>
      <c r="R4" s="440"/>
      <c r="S4" s="440"/>
      <c r="T4" s="499"/>
      <c r="U4" s="431"/>
      <c r="V4" s="431"/>
    </row>
    <row r="5" spans="1:23" ht="14" x14ac:dyDescent="0.2">
      <c r="A5" s="427" t="s">
        <v>609</v>
      </c>
      <c r="B5" s="428" t="s">
        <v>603</v>
      </c>
      <c r="C5" s="515" t="s">
        <v>604</v>
      </c>
      <c r="D5" s="508" t="s">
        <v>605</v>
      </c>
      <c r="E5" s="504" t="s">
        <v>674</v>
      </c>
      <c r="F5" s="503" t="s">
        <v>440</v>
      </c>
      <c r="G5" s="498"/>
      <c r="H5" s="498" t="s">
        <v>729</v>
      </c>
      <c r="I5" s="498"/>
      <c r="J5" s="445">
        <v>43293</v>
      </c>
      <c r="K5" s="430"/>
      <c r="L5" s="498"/>
      <c r="M5" s="444"/>
      <c r="N5" s="440"/>
      <c r="O5" s="440"/>
      <c r="P5" s="440"/>
      <c r="Q5" s="440" t="s">
        <v>744</v>
      </c>
      <c r="R5" s="440"/>
      <c r="S5" s="440"/>
      <c r="T5" s="499"/>
      <c r="U5" s="431">
        <f>P5*T5</f>
        <v>0</v>
      </c>
      <c r="V5" s="431">
        <f>R5*T5/2+S5*T5</f>
        <v>0</v>
      </c>
    </row>
    <row r="6" spans="1:23" ht="14" x14ac:dyDescent="0.2">
      <c r="A6" s="427" t="s">
        <v>610</v>
      </c>
      <c r="B6" s="428" t="s">
        <v>703</v>
      </c>
      <c r="C6" s="516" t="s">
        <v>709</v>
      </c>
      <c r="D6" s="509" t="s">
        <v>533</v>
      </c>
      <c r="E6" s="504" t="s">
        <v>344</v>
      </c>
      <c r="F6" s="503" t="s">
        <v>440</v>
      </c>
      <c r="G6" s="501"/>
      <c r="H6" s="498" t="s">
        <v>729</v>
      </c>
      <c r="I6" s="498"/>
      <c r="J6" s="445">
        <v>43294</v>
      </c>
      <c r="K6" s="430"/>
      <c r="L6" s="501"/>
      <c r="M6" s="501"/>
      <c r="N6" s="80"/>
      <c r="O6" s="80"/>
      <c r="P6" s="80"/>
      <c r="Q6" s="80"/>
      <c r="R6" s="440"/>
      <c r="S6" s="540">
        <v>2</v>
      </c>
      <c r="T6" s="499"/>
      <c r="U6" s="80"/>
      <c r="V6" s="80"/>
    </row>
    <row r="7" spans="1:23" ht="15" customHeight="1" x14ac:dyDescent="0.2">
      <c r="A7" s="427" t="s">
        <v>612</v>
      </c>
      <c r="B7" s="428" t="s">
        <v>611</v>
      </c>
      <c r="C7" s="515" t="s">
        <v>41</v>
      </c>
      <c r="D7" s="510" t="s">
        <v>657</v>
      </c>
      <c r="E7" s="504" t="s">
        <v>414</v>
      </c>
      <c r="F7" s="503" t="s">
        <v>440</v>
      </c>
      <c r="G7" s="498"/>
      <c r="H7" s="498" t="s">
        <v>729</v>
      </c>
      <c r="I7" s="498"/>
      <c r="J7" s="519">
        <v>43293</v>
      </c>
      <c r="K7" s="502"/>
      <c r="L7" s="498"/>
      <c r="M7" s="444"/>
      <c r="N7" s="440"/>
      <c r="O7" s="440"/>
      <c r="P7" s="440"/>
      <c r="Q7" s="440"/>
      <c r="R7" s="540">
        <v>1</v>
      </c>
      <c r="S7" s="440"/>
      <c r="T7" s="499"/>
      <c r="U7" s="431"/>
      <c r="V7" s="431"/>
    </row>
    <row r="8" spans="1:23" ht="14" x14ac:dyDescent="0.2">
      <c r="A8" s="427" t="s">
        <v>613</v>
      </c>
      <c r="B8" s="428" t="s">
        <v>607</v>
      </c>
      <c r="C8" s="515" t="s">
        <v>41</v>
      </c>
      <c r="D8" s="510" t="s">
        <v>657</v>
      </c>
      <c r="E8" s="504" t="s">
        <v>414</v>
      </c>
      <c r="F8" s="503" t="s">
        <v>440</v>
      </c>
      <c r="G8" s="430"/>
      <c r="H8" s="498" t="s">
        <v>729</v>
      </c>
      <c r="I8" s="498"/>
      <c r="J8" s="519" t="s">
        <v>734</v>
      </c>
      <c r="K8" s="502"/>
      <c r="L8" s="498"/>
      <c r="M8" s="444"/>
      <c r="N8" s="440"/>
      <c r="O8" s="440"/>
      <c r="P8" s="440"/>
      <c r="Q8" s="440" t="s">
        <v>744</v>
      </c>
      <c r="R8" s="440"/>
      <c r="S8" s="440"/>
      <c r="T8" s="499"/>
      <c r="U8" s="431"/>
      <c r="V8" s="431"/>
    </row>
    <row r="9" spans="1:23" ht="14" x14ac:dyDescent="0.2">
      <c r="A9" s="427" t="s">
        <v>615</v>
      </c>
      <c r="B9" s="428" t="s">
        <v>648</v>
      </c>
      <c r="C9" s="515" t="s">
        <v>653</v>
      </c>
      <c r="D9" s="510" t="s">
        <v>657</v>
      </c>
      <c r="E9" s="504" t="s">
        <v>414</v>
      </c>
      <c r="F9" s="503" t="s">
        <v>717</v>
      </c>
      <c r="G9" s="498"/>
      <c r="H9" s="498" t="s">
        <v>729</v>
      </c>
      <c r="I9" s="498"/>
      <c r="J9" s="519">
        <v>43294</v>
      </c>
      <c r="K9" s="502"/>
      <c r="L9" s="503"/>
      <c r="M9" s="444"/>
      <c r="N9" s="440"/>
      <c r="O9" s="440"/>
      <c r="P9" s="440"/>
      <c r="Q9" s="440"/>
      <c r="R9" s="440"/>
      <c r="S9" s="540">
        <v>3</v>
      </c>
      <c r="T9" s="499"/>
      <c r="U9" s="431"/>
      <c r="V9" s="431"/>
    </row>
    <row r="10" spans="1:23" ht="14" x14ac:dyDescent="0.2">
      <c r="A10" s="427" t="s">
        <v>616</v>
      </c>
      <c r="B10" s="428" t="s">
        <v>675</v>
      </c>
      <c r="C10" s="516" t="s">
        <v>708</v>
      </c>
      <c r="D10" s="509" t="s">
        <v>392</v>
      </c>
      <c r="E10" s="504" t="s">
        <v>583</v>
      </c>
      <c r="F10" s="428" t="s">
        <v>717</v>
      </c>
      <c r="G10" s="501"/>
      <c r="H10" s="498" t="s">
        <v>729</v>
      </c>
      <c r="I10" s="498"/>
      <c r="J10" s="445">
        <v>43293</v>
      </c>
      <c r="K10" s="430"/>
      <c r="L10" s="501"/>
      <c r="M10" s="501"/>
      <c r="N10" s="80"/>
      <c r="O10" s="80"/>
      <c r="P10" s="80"/>
      <c r="Q10" s="80"/>
      <c r="R10" s="440"/>
      <c r="S10" s="540">
        <v>2</v>
      </c>
      <c r="T10" s="499"/>
      <c r="U10" s="80"/>
      <c r="V10" s="80"/>
    </row>
    <row r="11" spans="1:23" ht="14" x14ac:dyDescent="0.2">
      <c r="A11" s="427" t="s">
        <v>618</v>
      </c>
      <c r="B11" s="428" t="s">
        <v>660</v>
      </c>
      <c r="C11" s="515" t="s">
        <v>662</v>
      </c>
      <c r="D11" s="511" t="s">
        <v>655</v>
      </c>
      <c r="E11" s="507" t="s">
        <v>663</v>
      </c>
      <c r="F11" s="430" t="s">
        <v>717</v>
      </c>
      <c r="G11" s="430"/>
      <c r="H11" s="498" t="s">
        <v>729</v>
      </c>
      <c r="I11" s="498"/>
      <c r="J11" s="519">
        <v>43293</v>
      </c>
      <c r="K11" s="522">
        <v>43300</v>
      </c>
      <c r="L11" s="503"/>
      <c r="M11" s="444"/>
      <c r="N11" s="440"/>
      <c r="O11" s="440"/>
      <c r="P11" s="440"/>
      <c r="Q11" s="440"/>
      <c r="R11" s="440"/>
      <c r="S11" s="540">
        <v>1</v>
      </c>
      <c r="T11" s="499"/>
      <c r="U11" s="431"/>
      <c r="V11" s="431"/>
    </row>
    <row r="12" spans="1:23" ht="14" x14ac:dyDescent="0.2">
      <c r="A12" s="427" t="s">
        <v>619</v>
      </c>
      <c r="B12" s="428" t="s">
        <v>617</v>
      </c>
      <c r="C12" s="515" t="s">
        <v>184</v>
      </c>
      <c r="D12" s="511" t="s">
        <v>655</v>
      </c>
      <c r="E12" s="507" t="s">
        <v>345</v>
      </c>
      <c r="F12" s="445">
        <v>43307</v>
      </c>
      <c r="G12" s="430"/>
      <c r="H12" s="498" t="s">
        <v>729</v>
      </c>
      <c r="I12" s="498"/>
      <c r="J12" s="519">
        <v>43300</v>
      </c>
      <c r="K12" s="502"/>
      <c r="L12" s="503"/>
      <c r="M12" s="517" t="s">
        <v>741</v>
      </c>
      <c r="N12" s="440"/>
      <c r="O12" s="440"/>
      <c r="P12" s="440"/>
      <c r="Q12" s="440" t="s">
        <v>744</v>
      </c>
      <c r="R12" s="440"/>
      <c r="S12" s="440"/>
      <c r="T12" s="499"/>
      <c r="U12" s="431"/>
      <c r="V12" s="431"/>
    </row>
    <row r="13" spans="1:23" ht="15" customHeight="1" x14ac:dyDescent="0.2">
      <c r="A13" s="427" t="s">
        <v>622</v>
      </c>
      <c r="B13" s="428" t="s">
        <v>298</v>
      </c>
      <c r="C13" s="515" t="s">
        <v>184</v>
      </c>
      <c r="D13" s="511" t="s">
        <v>655</v>
      </c>
      <c r="E13" s="507" t="s">
        <v>345</v>
      </c>
      <c r="F13" s="430" t="s">
        <v>717</v>
      </c>
      <c r="G13" s="498"/>
      <c r="H13" s="498" t="s">
        <v>546</v>
      </c>
      <c r="I13" s="498"/>
      <c r="J13" s="519">
        <v>43294</v>
      </c>
      <c r="K13" s="502"/>
      <c r="L13" s="503"/>
      <c r="M13" s="432"/>
      <c r="N13" s="440"/>
      <c r="O13" s="440"/>
      <c r="P13" s="440"/>
      <c r="Q13" s="440" t="s">
        <v>744</v>
      </c>
      <c r="R13" s="440"/>
      <c r="S13" s="440"/>
      <c r="T13" s="499"/>
      <c r="U13" s="431">
        <f>P13*T13</f>
        <v>0</v>
      </c>
      <c r="V13" s="431">
        <f>R13*T13/2+S13*T13</f>
        <v>0</v>
      </c>
    </row>
    <row r="14" spans="1:23" ht="14" x14ac:dyDescent="0.2">
      <c r="A14" s="427" t="s">
        <v>624</v>
      </c>
      <c r="B14" s="428" t="s">
        <v>295</v>
      </c>
      <c r="C14" s="515" t="s">
        <v>184</v>
      </c>
      <c r="D14" s="511" t="s">
        <v>655</v>
      </c>
      <c r="E14" s="507" t="s">
        <v>345</v>
      </c>
      <c r="F14" s="430" t="s">
        <v>717</v>
      </c>
      <c r="G14" s="498"/>
      <c r="H14" s="498" t="s">
        <v>546</v>
      </c>
      <c r="I14" s="498"/>
      <c r="J14" s="519">
        <v>43294</v>
      </c>
      <c r="K14" s="502"/>
      <c r="L14" s="503"/>
      <c r="M14" s="432"/>
      <c r="N14" s="440"/>
      <c r="O14" s="440"/>
      <c r="P14" s="440"/>
      <c r="Q14" s="440" t="s">
        <v>744</v>
      </c>
      <c r="R14" s="440"/>
      <c r="S14" s="440"/>
      <c r="T14" s="499"/>
      <c r="U14" s="431">
        <f>P14*T14</f>
        <v>0</v>
      </c>
      <c r="V14" s="431">
        <f>R14*T14/2+S14*T14</f>
        <v>0</v>
      </c>
    </row>
    <row r="15" spans="1:23" ht="14" x14ac:dyDescent="0.2">
      <c r="A15" s="427" t="s">
        <v>626</v>
      </c>
      <c r="B15" s="428" t="s">
        <v>537</v>
      </c>
      <c r="C15" s="515" t="s">
        <v>668</v>
      </c>
      <c r="D15" s="510" t="s">
        <v>621</v>
      </c>
      <c r="E15" s="507" t="s">
        <v>669</v>
      </c>
      <c r="F15" s="498" t="s">
        <v>718</v>
      </c>
      <c r="G15" s="498"/>
      <c r="H15" s="523"/>
      <c r="I15" s="523"/>
      <c r="J15" s="522"/>
      <c r="K15" s="502"/>
      <c r="L15" s="503"/>
      <c r="M15" s="444"/>
      <c r="N15" s="440"/>
      <c r="O15" s="440"/>
      <c r="P15" s="440"/>
      <c r="Q15" s="440" t="s">
        <v>744</v>
      </c>
      <c r="R15" s="440"/>
      <c r="S15" s="440"/>
      <c r="T15" s="499"/>
      <c r="U15" s="431"/>
      <c r="V15" s="431"/>
    </row>
    <row r="16" spans="1:23" ht="15" customHeight="1" x14ac:dyDescent="0.2">
      <c r="A16" s="427" t="s">
        <v>628</v>
      </c>
      <c r="B16" s="428" t="s">
        <v>620</v>
      </c>
      <c r="C16" s="515" t="s">
        <v>184</v>
      </c>
      <c r="D16" s="510" t="s">
        <v>621</v>
      </c>
      <c r="E16" s="507" t="s">
        <v>386</v>
      </c>
      <c r="F16" s="498" t="s">
        <v>720</v>
      </c>
      <c r="G16" s="430"/>
      <c r="H16" s="498" t="s">
        <v>729</v>
      </c>
      <c r="I16" s="498"/>
      <c r="J16" s="445">
        <v>43292</v>
      </c>
      <c r="K16" s="430"/>
      <c r="L16" s="444"/>
      <c r="M16" s="444" t="s">
        <v>746</v>
      </c>
      <c r="N16" s="440"/>
      <c r="O16" s="440"/>
      <c r="P16" s="440"/>
      <c r="Q16" s="440" t="s">
        <v>744</v>
      </c>
      <c r="R16" s="440"/>
      <c r="S16" s="440"/>
      <c r="T16" s="499"/>
      <c r="U16" s="80"/>
      <c r="V16" s="80"/>
    </row>
    <row r="17" spans="1:22" ht="15" customHeight="1" x14ac:dyDescent="0.2">
      <c r="A17" s="427" t="s">
        <v>629</v>
      </c>
      <c r="B17" s="428" t="s">
        <v>627</v>
      </c>
      <c r="C17" s="515" t="s">
        <v>651</v>
      </c>
      <c r="D17" s="512" t="s">
        <v>625</v>
      </c>
      <c r="E17" s="507" t="s">
        <v>352</v>
      </c>
      <c r="F17" s="503" t="s">
        <v>728</v>
      </c>
      <c r="G17" s="503"/>
      <c r="H17" s="498" t="s">
        <v>729</v>
      </c>
      <c r="I17" s="498"/>
      <c r="J17" s="445">
        <v>43291</v>
      </c>
      <c r="K17" s="430"/>
      <c r="L17" s="444"/>
      <c r="M17" s="444"/>
      <c r="N17" s="440"/>
      <c r="O17" s="440"/>
      <c r="P17" s="440"/>
      <c r="Q17" s="440" t="s">
        <v>744</v>
      </c>
      <c r="R17" s="440"/>
      <c r="S17" s="440"/>
      <c r="T17" s="499"/>
      <c r="U17" s="80"/>
      <c r="V17" s="80"/>
    </row>
    <row r="18" spans="1:22" ht="15" customHeight="1" x14ac:dyDescent="0.2">
      <c r="A18" s="427" t="s">
        <v>631</v>
      </c>
      <c r="B18" s="428" t="s">
        <v>348</v>
      </c>
      <c r="C18" s="515" t="s">
        <v>623</v>
      </c>
      <c r="D18" s="510" t="s">
        <v>621</v>
      </c>
      <c r="E18" s="507" t="s">
        <v>352</v>
      </c>
      <c r="F18" s="498" t="s">
        <v>719</v>
      </c>
      <c r="G18" s="430"/>
      <c r="H18" s="498" t="s">
        <v>546</v>
      </c>
      <c r="I18" s="498"/>
      <c r="J18" s="519">
        <v>43295</v>
      </c>
      <c r="K18" s="502"/>
      <c r="L18" s="503"/>
      <c r="M18" s="444"/>
      <c r="N18" s="440"/>
      <c r="O18" s="440"/>
      <c r="P18" s="440"/>
      <c r="Q18" s="440" t="s">
        <v>744</v>
      </c>
      <c r="R18" s="440"/>
      <c r="S18" s="440"/>
      <c r="T18" s="499"/>
      <c r="U18" s="431">
        <f>P18*T18</f>
        <v>0</v>
      </c>
      <c r="V18" s="431">
        <f>R18*T18/2+S18*T18</f>
        <v>0</v>
      </c>
    </row>
    <row r="19" spans="1:22" ht="14" x14ac:dyDescent="0.2">
      <c r="A19" s="427" t="s">
        <v>632</v>
      </c>
      <c r="B19" s="428" t="s">
        <v>691</v>
      </c>
      <c r="C19" s="516" t="s">
        <v>710</v>
      </c>
      <c r="D19" s="509" t="s">
        <v>496</v>
      </c>
      <c r="E19" s="507" t="e">
        <f>IF(B19="","",VLOOKUP(B19,DATA!$T$3:$U$56,2,FALSE))</f>
        <v>#N/A</v>
      </c>
      <c r="F19" s="503" t="s">
        <v>717</v>
      </c>
      <c r="G19" s="501"/>
      <c r="H19" s="498" t="s">
        <v>729</v>
      </c>
      <c r="I19" s="498"/>
      <c r="J19" s="519" t="s">
        <v>734</v>
      </c>
      <c r="K19" s="502"/>
      <c r="L19" s="503"/>
      <c r="M19" s="501"/>
      <c r="N19" s="80"/>
      <c r="O19" s="80"/>
      <c r="P19" s="80"/>
      <c r="Q19" s="80" t="s">
        <v>744</v>
      </c>
      <c r="R19" s="440"/>
      <c r="S19" s="440"/>
      <c r="T19" s="499"/>
      <c r="U19" s="431"/>
      <c r="V19" s="431"/>
    </row>
    <row r="20" spans="1:22" ht="14" x14ac:dyDescent="0.2">
      <c r="A20" s="427" t="s">
        <v>633</v>
      </c>
      <c r="B20" s="428" t="s">
        <v>706</v>
      </c>
      <c r="C20" s="516" t="s">
        <v>710</v>
      </c>
      <c r="D20" s="509" t="s">
        <v>381</v>
      </c>
      <c r="E20" s="507" t="e">
        <f>IF(B20="","",VLOOKUP(B20,DATA!$T$3:$U$56,2,FALSE))</f>
        <v>#N/A</v>
      </c>
      <c r="F20" s="503" t="s">
        <v>440</v>
      </c>
      <c r="G20" s="501"/>
      <c r="H20" s="498" t="s">
        <v>729</v>
      </c>
      <c r="I20" s="498"/>
      <c r="J20" s="445">
        <v>43294</v>
      </c>
      <c r="K20" s="430"/>
      <c r="L20" s="503"/>
      <c r="M20" s="501"/>
      <c r="N20" s="80"/>
      <c r="O20" s="80"/>
      <c r="P20" s="80"/>
      <c r="Q20" s="80"/>
      <c r="R20" s="440"/>
      <c r="S20" s="540">
        <v>2</v>
      </c>
      <c r="T20" s="499"/>
      <c r="U20" s="431"/>
      <c r="V20" s="431"/>
    </row>
    <row r="21" spans="1:22" ht="14" x14ac:dyDescent="0.2">
      <c r="A21" s="427" t="s">
        <v>634</v>
      </c>
      <c r="B21" s="428" t="s">
        <v>680</v>
      </c>
      <c r="C21" s="516" t="s">
        <v>711</v>
      </c>
      <c r="D21" s="509" t="s">
        <v>496</v>
      </c>
      <c r="E21" s="507" t="e">
        <f>IF(B21="","",VLOOKUP(B21,DATA!$T$3:$U$56,2,FALSE))</f>
        <v>#N/A</v>
      </c>
      <c r="F21" s="503" t="s">
        <v>440</v>
      </c>
      <c r="G21" s="501"/>
      <c r="H21" s="498" t="s">
        <v>546</v>
      </c>
      <c r="I21" s="498"/>
      <c r="J21" s="519" t="s">
        <v>734</v>
      </c>
      <c r="K21" s="502"/>
      <c r="L21" s="503"/>
      <c r="M21" s="501" t="s">
        <v>742</v>
      </c>
      <c r="N21" s="80"/>
      <c r="O21" s="80"/>
      <c r="P21" s="80"/>
      <c r="Q21" s="80"/>
      <c r="R21" s="540">
        <v>1</v>
      </c>
      <c r="S21" s="540">
        <v>1</v>
      </c>
      <c r="T21" s="499"/>
      <c r="U21" s="431"/>
      <c r="V21" s="431"/>
    </row>
    <row r="22" spans="1:22" ht="14" x14ac:dyDescent="0.2">
      <c r="A22" s="427" t="s">
        <v>635</v>
      </c>
      <c r="B22" s="428" t="s">
        <v>384</v>
      </c>
      <c r="C22" s="515" t="s">
        <v>623</v>
      </c>
      <c r="D22" s="512" t="s">
        <v>625</v>
      </c>
      <c r="E22" s="507" t="s">
        <v>352</v>
      </c>
      <c r="F22" s="503" t="s">
        <v>440</v>
      </c>
      <c r="G22" s="430"/>
      <c r="H22" s="498" t="s">
        <v>729</v>
      </c>
      <c r="I22" s="498"/>
      <c r="J22" s="519">
        <v>43292</v>
      </c>
      <c r="K22" s="502"/>
      <c r="L22" s="503"/>
      <c r="M22" s="444"/>
      <c r="N22" s="440"/>
      <c r="O22" s="440"/>
      <c r="P22" s="440"/>
      <c r="Q22" s="440"/>
      <c r="R22" s="440"/>
      <c r="S22" s="540">
        <v>1</v>
      </c>
      <c r="T22" s="499"/>
      <c r="U22" s="431">
        <f>P22*T22</f>
        <v>0</v>
      </c>
      <c r="V22" s="431">
        <f>R22*T22/2+S22*T22</f>
        <v>0</v>
      </c>
    </row>
    <row r="23" spans="1:22" ht="14" x14ac:dyDescent="0.2">
      <c r="A23" s="427" t="s">
        <v>636</v>
      </c>
      <c r="B23" s="428" t="s">
        <v>737</v>
      </c>
      <c r="C23" s="515" t="s">
        <v>623</v>
      </c>
      <c r="D23" s="509" t="s">
        <v>496</v>
      </c>
      <c r="E23" s="507" t="s">
        <v>352</v>
      </c>
      <c r="F23" s="503" t="s">
        <v>440</v>
      </c>
      <c r="G23" s="430"/>
      <c r="H23" s="498" t="s">
        <v>546</v>
      </c>
      <c r="I23" s="498"/>
      <c r="J23" s="519">
        <v>43298</v>
      </c>
      <c r="K23" s="502"/>
      <c r="L23" s="503"/>
      <c r="M23" s="444" t="s">
        <v>738</v>
      </c>
      <c r="N23" s="440"/>
      <c r="O23" s="440"/>
      <c r="P23" s="440"/>
      <c r="Q23" s="440"/>
      <c r="R23" s="540">
        <v>1</v>
      </c>
      <c r="S23" s="440"/>
      <c r="T23" s="499"/>
      <c r="U23" s="431"/>
      <c r="V23" s="431"/>
    </row>
    <row r="24" spans="1:22" ht="14" x14ac:dyDescent="0.2">
      <c r="A24" s="427" t="s">
        <v>637</v>
      </c>
      <c r="B24" s="428" t="s">
        <v>413</v>
      </c>
      <c r="C24" s="515" t="s">
        <v>184</v>
      </c>
      <c r="D24" s="510" t="s">
        <v>621</v>
      </c>
      <c r="E24" s="505" t="s">
        <v>323</v>
      </c>
      <c r="F24" s="506"/>
      <c r="G24" s="498"/>
      <c r="H24" s="524"/>
      <c r="I24" s="524"/>
      <c r="J24" s="522" t="s">
        <v>734</v>
      </c>
      <c r="K24" s="430"/>
      <c r="L24" s="444"/>
      <c r="M24" s="444" t="s">
        <v>747</v>
      </c>
      <c r="N24" s="440"/>
      <c r="O24" s="440"/>
      <c r="P24" s="440"/>
      <c r="Q24" s="440" t="s">
        <v>744</v>
      </c>
      <c r="R24" s="440"/>
      <c r="S24" s="440"/>
      <c r="T24" s="499"/>
      <c r="U24" s="431" t="e">
        <f>SUM(#REF!)</f>
        <v>#REF!</v>
      </c>
      <c r="V24" s="431" t="e">
        <f>SUM(#REF!)</f>
        <v>#REF!</v>
      </c>
    </row>
    <row r="25" spans="1:22" ht="14" x14ac:dyDescent="0.2">
      <c r="A25" s="427" t="s">
        <v>638</v>
      </c>
      <c r="B25" s="428" t="s">
        <v>647</v>
      </c>
      <c r="C25" s="515" t="s">
        <v>184</v>
      </c>
      <c r="D25" s="510" t="s">
        <v>621</v>
      </c>
      <c r="E25" s="505" t="s">
        <v>323</v>
      </c>
      <c r="F25" s="503" t="s">
        <v>440</v>
      </c>
      <c r="G25" s="430"/>
      <c r="H25" s="429" t="s">
        <v>546</v>
      </c>
      <c r="I25" s="429"/>
      <c r="J25" s="519">
        <v>43294</v>
      </c>
      <c r="K25" s="502"/>
      <c r="L25" s="503"/>
      <c r="M25" s="444"/>
      <c r="N25" s="440"/>
      <c r="O25" s="440"/>
      <c r="P25" s="440"/>
      <c r="Q25" s="440"/>
      <c r="R25" s="540">
        <v>1</v>
      </c>
      <c r="S25" s="440"/>
      <c r="T25" s="499"/>
      <c r="U25" s="431"/>
      <c r="V25" s="431"/>
    </row>
    <row r="26" spans="1:22" ht="14" x14ac:dyDescent="0.2">
      <c r="A26" s="427" t="s">
        <v>639</v>
      </c>
      <c r="B26" s="428" t="s">
        <v>699</v>
      </c>
      <c r="C26" s="516" t="s">
        <v>711</v>
      </c>
      <c r="D26" s="509" t="s">
        <v>496</v>
      </c>
      <c r="E26" s="505" t="s">
        <v>323</v>
      </c>
      <c r="F26" s="503" t="s">
        <v>440</v>
      </c>
      <c r="G26" s="501"/>
      <c r="H26" s="498" t="s">
        <v>729</v>
      </c>
      <c r="I26" s="498"/>
      <c r="J26" s="445">
        <v>43290</v>
      </c>
      <c r="K26" s="430"/>
      <c r="L26" s="503"/>
      <c r="M26" s="501"/>
      <c r="N26" s="80"/>
      <c r="O26" s="80"/>
      <c r="P26" s="80"/>
      <c r="Q26" s="80"/>
      <c r="R26" s="540">
        <v>1</v>
      </c>
      <c r="S26" s="440"/>
      <c r="T26" s="499"/>
      <c r="U26" s="431"/>
      <c r="V26" s="431"/>
    </row>
    <row r="27" spans="1:22" ht="12" customHeight="1" x14ac:dyDescent="0.2">
      <c r="A27" s="427" t="s">
        <v>640</v>
      </c>
      <c r="B27" s="428" t="s">
        <v>539</v>
      </c>
      <c r="C27" s="515" t="s">
        <v>623</v>
      </c>
      <c r="D27" s="510" t="s">
        <v>621</v>
      </c>
      <c r="E27" s="505" t="s">
        <v>323</v>
      </c>
      <c r="F27" s="503" t="s">
        <v>440</v>
      </c>
      <c r="G27" s="430"/>
      <c r="H27" s="498" t="s">
        <v>729</v>
      </c>
      <c r="I27" s="498"/>
      <c r="J27" s="519" t="s">
        <v>734</v>
      </c>
      <c r="K27" s="502"/>
      <c r="L27" s="503"/>
      <c r="M27" s="444"/>
      <c r="N27" s="440"/>
      <c r="O27" s="440"/>
      <c r="P27" s="440"/>
      <c r="Q27" s="440" t="s">
        <v>744</v>
      </c>
      <c r="R27" s="440"/>
      <c r="S27" s="440"/>
      <c r="T27" s="499"/>
      <c r="U27" s="431"/>
      <c r="V27" s="431"/>
    </row>
    <row r="28" spans="1:22" ht="14" x14ac:dyDescent="0.2">
      <c r="A28" s="427" t="s">
        <v>641</v>
      </c>
      <c r="B28" s="428" t="s">
        <v>341</v>
      </c>
      <c r="C28" s="515" t="s">
        <v>184</v>
      </c>
      <c r="D28" s="510" t="s">
        <v>621</v>
      </c>
      <c r="E28" s="505" t="s">
        <v>357</v>
      </c>
      <c r="F28" s="503" t="s">
        <v>440</v>
      </c>
      <c r="G28" s="498"/>
      <c r="H28" s="498" t="s">
        <v>729</v>
      </c>
      <c r="I28" s="498"/>
      <c r="J28" s="519">
        <v>43294</v>
      </c>
      <c r="K28" s="502"/>
      <c r="L28" s="503"/>
      <c r="M28" s="444"/>
      <c r="N28" s="440"/>
      <c r="O28" s="440"/>
      <c r="P28" s="440"/>
      <c r="Q28" s="440" t="s">
        <v>744</v>
      </c>
      <c r="R28" s="440"/>
      <c r="S28" s="440"/>
      <c r="T28" s="499"/>
      <c r="U28" s="431">
        <f>P28*T28</f>
        <v>0</v>
      </c>
      <c r="V28" s="431">
        <f>R28*T28/2+S28*T28</f>
        <v>0</v>
      </c>
    </row>
    <row r="29" spans="1:22" ht="14" x14ac:dyDescent="0.2">
      <c r="A29" s="427" t="s">
        <v>642</v>
      </c>
      <c r="B29" s="428" t="s">
        <v>425</v>
      </c>
      <c r="C29" s="515" t="s">
        <v>652</v>
      </c>
      <c r="D29" s="513" t="s">
        <v>654</v>
      </c>
      <c r="E29" s="505" t="s">
        <v>357</v>
      </c>
      <c r="F29" s="498" t="s">
        <v>720</v>
      </c>
      <c r="G29" s="498"/>
      <c r="H29" s="498" t="s">
        <v>729</v>
      </c>
      <c r="I29" s="498"/>
      <c r="J29" s="519">
        <v>43292</v>
      </c>
      <c r="K29" s="519">
        <v>43294</v>
      </c>
      <c r="L29" s="503"/>
      <c r="M29" s="444"/>
      <c r="N29" s="440"/>
      <c r="O29" s="440"/>
      <c r="P29" s="440"/>
      <c r="Q29" s="440"/>
      <c r="R29" s="440"/>
      <c r="S29" s="540">
        <v>1</v>
      </c>
      <c r="T29" s="499"/>
      <c r="U29" s="431"/>
      <c r="V29" s="431"/>
    </row>
    <row r="30" spans="1:22" ht="14" x14ac:dyDescent="0.2">
      <c r="A30" s="427" t="s">
        <v>661</v>
      </c>
      <c r="B30" s="428" t="s">
        <v>388</v>
      </c>
      <c r="C30" s="515" t="s">
        <v>45</v>
      </c>
      <c r="D30" s="510" t="s">
        <v>656</v>
      </c>
      <c r="E30" s="505" t="s">
        <v>357</v>
      </c>
      <c r="F30" s="506" t="s">
        <v>721</v>
      </c>
      <c r="G30" s="430"/>
      <c r="H30" s="498" t="s">
        <v>729</v>
      </c>
      <c r="I30" s="498"/>
      <c r="J30" s="445">
        <v>43290</v>
      </c>
      <c r="K30" s="539">
        <v>43309</v>
      </c>
      <c r="L30" s="503"/>
      <c r="M30" s="444"/>
      <c r="N30" s="440"/>
      <c r="O30" s="440"/>
      <c r="P30" s="440"/>
      <c r="Q30" s="440" t="s">
        <v>744</v>
      </c>
      <c r="R30" s="440"/>
      <c r="S30" s="440"/>
      <c r="T30" s="499"/>
      <c r="U30" s="431">
        <f>P30*T30</f>
        <v>0</v>
      </c>
      <c r="V30" s="431">
        <f>R30*T30/2+S30*T30</f>
        <v>0</v>
      </c>
    </row>
    <row r="31" spans="1:22" ht="14" x14ac:dyDescent="0.2">
      <c r="A31" s="427" t="s">
        <v>666</v>
      </c>
      <c r="B31" s="428" t="s">
        <v>293</v>
      </c>
      <c r="C31" s="515" t="s">
        <v>623</v>
      </c>
      <c r="D31" s="510" t="s">
        <v>621</v>
      </c>
      <c r="E31" s="505" t="s">
        <v>357</v>
      </c>
      <c r="F31" s="503" t="s">
        <v>440</v>
      </c>
      <c r="G31" s="430"/>
      <c r="H31" s="498" t="s">
        <v>729</v>
      </c>
      <c r="I31" s="498"/>
      <c r="J31" s="519">
        <v>43293</v>
      </c>
      <c r="K31" s="502"/>
      <c r="L31" s="503"/>
      <c r="M31" s="444" t="s">
        <v>735</v>
      </c>
      <c r="N31" s="440"/>
      <c r="O31" s="440"/>
      <c r="P31" s="440"/>
      <c r="Q31" s="440" t="s">
        <v>744</v>
      </c>
      <c r="R31" s="440"/>
      <c r="S31" s="440"/>
      <c r="T31" s="499"/>
      <c r="U31" s="431">
        <f>P31*T31</f>
        <v>0</v>
      </c>
      <c r="V31" s="431">
        <f>R31*T31/2+S31*T31</f>
        <v>0</v>
      </c>
    </row>
    <row r="32" spans="1:22" ht="14" x14ac:dyDescent="0.2">
      <c r="A32" s="427" t="s">
        <v>667</v>
      </c>
      <c r="B32" s="428" t="s">
        <v>569</v>
      </c>
      <c r="C32" s="515" t="s">
        <v>184</v>
      </c>
      <c r="D32" s="510" t="s">
        <v>658</v>
      </c>
      <c r="E32" s="505" t="s">
        <v>319</v>
      </c>
      <c r="F32" s="503" t="s">
        <v>717</v>
      </c>
      <c r="G32" s="498"/>
      <c r="H32" s="498" t="s">
        <v>546</v>
      </c>
      <c r="I32" s="498"/>
      <c r="J32" s="519">
        <v>43298</v>
      </c>
      <c r="K32" s="519">
        <v>43301</v>
      </c>
      <c r="L32" s="503"/>
      <c r="M32" s="444" t="s">
        <v>743</v>
      </c>
      <c r="N32" s="440"/>
      <c r="O32" s="440"/>
      <c r="P32" s="440"/>
      <c r="Q32" s="440" t="s">
        <v>745</v>
      </c>
      <c r="R32" s="540">
        <v>1</v>
      </c>
      <c r="S32" s="440"/>
      <c r="T32" s="499"/>
      <c r="U32" s="431"/>
      <c r="V32" s="431"/>
    </row>
    <row r="33" spans="1:22" ht="14" x14ac:dyDescent="0.2">
      <c r="A33" s="427" t="s">
        <v>670</v>
      </c>
      <c r="B33" s="428" t="s">
        <v>570</v>
      </c>
      <c r="C33" s="515" t="s">
        <v>45</v>
      </c>
      <c r="D33" s="510" t="s">
        <v>656</v>
      </c>
      <c r="E33" s="505" t="s">
        <v>319</v>
      </c>
      <c r="F33" s="506"/>
      <c r="G33" s="498"/>
      <c r="H33" s="498" t="s">
        <v>729</v>
      </c>
      <c r="I33" s="498"/>
      <c r="J33" s="519">
        <v>43294</v>
      </c>
      <c r="K33" s="502"/>
      <c r="L33" s="503"/>
      <c r="M33" s="444"/>
      <c r="N33" s="440"/>
      <c r="O33" s="440"/>
      <c r="P33" s="440"/>
      <c r="Q33" s="440"/>
      <c r="R33" s="440"/>
      <c r="S33" s="540">
        <v>1</v>
      </c>
      <c r="T33" s="499"/>
      <c r="U33" s="431"/>
      <c r="V33" s="431"/>
    </row>
    <row r="34" spans="1:22" ht="14" x14ac:dyDescent="0.2">
      <c r="A34" s="427" t="s">
        <v>712</v>
      </c>
      <c r="B34" s="428" t="s">
        <v>571</v>
      </c>
      <c r="C34" s="515" t="s">
        <v>45</v>
      </c>
      <c r="D34" s="510" t="s">
        <v>656</v>
      </c>
      <c r="E34" s="505" t="s">
        <v>319</v>
      </c>
      <c r="F34" s="503" t="s">
        <v>717</v>
      </c>
      <c r="G34" s="430"/>
      <c r="H34" s="498" t="s">
        <v>729</v>
      </c>
      <c r="I34" s="498"/>
      <c r="J34" s="519" t="s">
        <v>734</v>
      </c>
      <c r="K34" s="502"/>
      <c r="L34" s="503"/>
      <c r="M34" s="444"/>
      <c r="N34" s="440"/>
      <c r="O34" s="440"/>
      <c r="P34" s="440"/>
      <c r="Q34" s="440" t="s">
        <v>745</v>
      </c>
      <c r="R34" s="540">
        <v>1</v>
      </c>
      <c r="S34" s="440"/>
      <c r="T34" s="499"/>
      <c r="U34" s="431"/>
      <c r="V34" s="431"/>
    </row>
    <row r="35" spans="1:22" ht="14" x14ac:dyDescent="0.2">
      <c r="A35" s="427" t="s">
        <v>713</v>
      </c>
      <c r="B35" s="428" t="s">
        <v>268</v>
      </c>
      <c r="C35" s="515" t="s">
        <v>45</v>
      </c>
      <c r="D35" s="510" t="s">
        <v>656</v>
      </c>
      <c r="E35" s="505" t="s">
        <v>319</v>
      </c>
      <c r="F35" s="503" t="s">
        <v>727</v>
      </c>
      <c r="G35" s="430"/>
      <c r="H35" s="498" t="s">
        <v>729</v>
      </c>
      <c r="I35" s="498"/>
      <c r="J35" s="519">
        <v>43293</v>
      </c>
      <c r="K35" s="522">
        <v>43307</v>
      </c>
      <c r="L35" s="503"/>
      <c r="M35" s="444"/>
      <c r="N35" s="440"/>
      <c r="O35" s="440"/>
      <c r="P35" s="440"/>
      <c r="Q35" s="440" t="s">
        <v>744</v>
      </c>
      <c r="R35" s="440"/>
      <c r="S35" s="440"/>
      <c r="T35" s="499"/>
      <c r="U35" s="431">
        <f>P35*T35</f>
        <v>0</v>
      </c>
      <c r="V35" s="431">
        <f>R35*T35/2+S35*T35</f>
        <v>0</v>
      </c>
    </row>
    <row r="36" spans="1:22" ht="14" x14ac:dyDescent="0.2">
      <c r="A36" s="427" t="s">
        <v>714</v>
      </c>
      <c r="B36" s="428" t="s">
        <v>287</v>
      </c>
      <c r="C36" s="515" t="s">
        <v>623</v>
      </c>
      <c r="D36" s="514" t="s">
        <v>659</v>
      </c>
      <c r="E36" s="505" t="s">
        <v>319</v>
      </c>
      <c r="F36" s="503" t="s">
        <v>440</v>
      </c>
      <c r="G36" s="503"/>
      <c r="H36" s="523" t="s">
        <v>220</v>
      </c>
      <c r="I36" s="523"/>
      <c r="J36" s="522" t="s">
        <v>734</v>
      </c>
      <c r="K36" s="502"/>
      <c r="L36" s="503"/>
      <c r="M36" s="444" t="s">
        <v>752</v>
      </c>
      <c r="N36" s="440"/>
      <c r="O36" s="440"/>
      <c r="P36" s="440"/>
      <c r="Q36" s="440" t="s">
        <v>744</v>
      </c>
      <c r="R36" s="440"/>
      <c r="S36" s="440"/>
      <c r="T36" s="499"/>
      <c r="U36" s="431">
        <f>P36*T36</f>
        <v>0</v>
      </c>
      <c r="V36" s="431">
        <f>R36*T36/2+S36*T36</f>
        <v>0</v>
      </c>
    </row>
    <row r="37" spans="1:22" ht="14" x14ac:dyDescent="0.2">
      <c r="A37" s="427" t="s">
        <v>715</v>
      </c>
      <c r="B37" s="428" t="s">
        <v>671</v>
      </c>
      <c r="C37" s="515" t="s">
        <v>672</v>
      </c>
      <c r="D37" s="510"/>
      <c r="E37" s="505" t="s">
        <v>673</v>
      </c>
      <c r="F37" s="503" t="s">
        <v>440</v>
      </c>
      <c r="G37" s="498"/>
      <c r="H37" s="498" t="s">
        <v>546</v>
      </c>
      <c r="I37" s="429"/>
      <c r="J37" s="519">
        <v>43293</v>
      </c>
      <c r="K37" s="502"/>
      <c r="L37" s="503"/>
      <c r="M37" s="444" t="s">
        <v>730</v>
      </c>
      <c r="N37" s="440"/>
      <c r="O37" s="440"/>
      <c r="P37" s="440"/>
      <c r="Q37" s="440" t="s">
        <v>744</v>
      </c>
      <c r="R37" s="440"/>
      <c r="S37" s="440"/>
      <c r="T37" s="499"/>
      <c r="U37" s="431"/>
      <c r="V37" s="431"/>
    </row>
    <row r="38" spans="1:22" ht="14" x14ac:dyDescent="0.2">
      <c r="A38" s="527" t="s">
        <v>748</v>
      </c>
      <c r="B38" s="528" t="s">
        <v>749</v>
      </c>
      <c r="C38" s="529"/>
      <c r="D38" s="530"/>
      <c r="E38" s="531"/>
      <c r="F38" s="532"/>
      <c r="G38" s="533"/>
      <c r="H38" s="534"/>
      <c r="I38" s="534"/>
      <c r="J38" s="535"/>
      <c r="K38" s="538"/>
      <c r="L38" s="532"/>
      <c r="M38" s="536" t="s">
        <v>750</v>
      </c>
      <c r="N38" s="440"/>
      <c r="O38" s="440"/>
      <c r="P38" s="440"/>
      <c r="Q38" s="440" t="s">
        <v>751</v>
      </c>
      <c r="R38" s="440"/>
      <c r="S38" s="440"/>
      <c r="T38" s="499"/>
      <c r="U38" s="431"/>
      <c r="V38" s="431"/>
    </row>
    <row r="39" spans="1:22" ht="14" x14ac:dyDescent="0.2">
      <c r="A39" s="527"/>
      <c r="B39" s="528"/>
      <c r="C39" s="529"/>
      <c r="D39" s="530"/>
      <c r="E39" s="531"/>
      <c r="F39" s="532"/>
      <c r="G39" s="533"/>
      <c r="H39" s="534"/>
      <c r="I39" s="534"/>
      <c r="J39" s="535"/>
      <c r="K39" s="538"/>
      <c r="L39" s="532"/>
      <c r="M39" s="536"/>
      <c r="N39" s="440"/>
      <c r="O39" s="440"/>
      <c r="P39" s="440"/>
      <c r="Q39" s="440"/>
      <c r="R39" s="440"/>
      <c r="S39" s="440"/>
      <c r="T39" s="499"/>
      <c r="U39" s="431"/>
      <c r="V39" s="431"/>
    </row>
    <row r="40" spans="1:22" ht="15" customHeight="1" x14ac:dyDescent="0.2">
      <c r="A40" s="427" t="s">
        <v>736</v>
      </c>
      <c r="B40" s="428" t="s">
        <v>649</v>
      </c>
      <c r="C40" s="515" t="s">
        <v>651</v>
      </c>
      <c r="D40" s="512" t="s">
        <v>625</v>
      </c>
      <c r="E40" s="507" t="s">
        <v>352</v>
      </c>
      <c r="F40" s="498" t="s">
        <v>57</v>
      </c>
      <c r="G40" s="428"/>
      <c r="H40" s="428" t="s">
        <v>220</v>
      </c>
      <c r="I40" s="428"/>
      <c r="J40" s="522"/>
      <c r="K40" s="502"/>
      <c r="L40" s="503"/>
      <c r="M40" s="444" t="s">
        <v>731</v>
      </c>
      <c r="N40" s="440"/>
      <c r="O40" s="440"/>
      <c r="P40" s="440"/>
      <c r="Q40" s="440"/>
      <c r="R40" s="440"/>
      <c r="S40" s="440"/>
      <c r="T40" s="499"/>
      <c r="U40" s="431"/>
      <c r="V40" s="431"/>
    </row>
    <row r="41" spans="1:22" ht="14" x14ac:dyDescent="0.2">
      <c r="A41" s="80"/>
      <c r="B41" s="428" t="s">
        <v>291</v>
      </c>
      <c r="C41" s="443"/>
      <c r="D41" s="442"/>
      <c r="E41" s="507"/>
      <c r="F41" s="498"/>
      <c r="G41" s="500"/>
      <c r="H41" s="441"/>
      <c r="I41" s="441"/>
      <c r="J41" s="521"/>
      <c r="K41" s="521"/>
      <c r="L41" s="440"/>
      <c r="M41" s="440"/>
      <c r="N41" s="440"/>
      <c r="O41" s="440"/>
      <c r="P41" s="440"/>
      <c r="Q41" s="440"/>
      <c r="R41" s="440"/>
      <c r="S41" s="440"/>
      <c r="T41" s="499"/>
      <c r="U41" s="80"/>
      <c r="V41" s="80"/>
    </row>
    <row r="43" spans="1:22" x14ac:dyDescent="0.2">
      <c r="J43" s="518" t="s">
        <v>732</v>
      </c>
    </row>
    <row r="44" spans="1:22" x14ac:dyDescent="0.2">
      <c r="J44" s="520" t="s">
        <v>733</v>
      </c>
    </row>
    <row r="48" spans="1:22" ht="15" customHeight="1" x14ac:dyDescent="0.2">
      <c r="A48" s="434"/>
      <c r="C48" s="497"/>
      <c r="D48" s="22"/>
      <c r="E48" s="497"/>
      <c r="F48" s="435"/>
      <c r="G48" s="99"/>
      <c r="H48" s="435"/>
      <c r="I48" s="435"/>
      <c r="J48" s="446"/>
      <c r="K48" s="446"/>
      <c r="L48" s="436"/>
      <c r="R48" s="437"/>
      <c r="S48" s="437"/>
      <c r="T48" s="438"/>
      <c r="U48" s="439"/>
      <c r="V48" s="439"/>
    </row>
    <row r="49" spans="5:6" x14ac:dyDescent="0.2">
      <c r="E49" t="s">
        <v>608</v>
      </c>
      <c r="F49" t="s">
        <v>646</v>
      </c>
    </row>
    <row r="50" spans="5:6" x14ac:dyDescent="0.2">
      <c r="E50" t="s">
        <v>614</v>
      </c>
      <c r="F50" t="s">
        <v>643</v>
      </c>
    </row>
    <row r="51" spans="5:6" x14ac:dyDescent="0.2">
      <c r="E51" t="s">
        <v>630</v>
      </c>
      <c r="F51" t="s">
        <v>644</v>
      </c>
    </row>
    <row r="52" spans="5:6" x14ac:dyDescent="0.2">
      <c r="E52" t="s">
        <v>606</v>
      </c>
      <c r="F52" t="s">
        <v>645</v>
      </c>
    </row>
  </sheetData>
  <autoFilter ref="A2:W41" xr:uid="{00000000-0009-0000-0000-00000D000000}">
    <sortState ref="A3:W37">
      <sortCondition sortBy="cellColor" ref="E2:E37" dxfId="0"/>
    </sortState>
  </autoFilter>
  <phoneticPr fontId="6"/>
  <dataValidations count="1">
    <dataValidation type="list" allowBlank="1" showInputMessage="1" showErrorMessage="1" promptTitle="生徒氏名" prompt="生徒氏名を選択して下さい" sqref="B7:B9 B16:B18 B40" xr:uid="{00000000-0002-0000-0D00-000000000000}">
      <formula1>INDIRECT("data!$T$3:$T$100")</formula1>
    </dataValidation>
  </dataValidations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5"/>
  <sheetViews>
    <sheetView workbookViewId="0">
      <selection activeCell="A32" sqref="A32:XFD32"/>
    </sheetView>
  </sheetViews>
  <sheetFormatPr defaultRowHeight="13" x14ac:dyDescent="0.2"/>
  <cols>
    <col min="2" max="2" width="22" customWidth="1"/>
    <col min="3" max="3" width="24.36328125" customWidth="1"/>
    <col min="4" max="4" width="22" customWidth="1"/>
    <col min="5" max="5" width="13.08984375" customWidth="1"/>
    <col min="6" max="6" width="8.08984375" customWidth="1"/>
    <col min="7" max="9" width="6.6328125" style="135" customWidth="1"/>
    <col min="10" max="10" width="9" style="135"/>
    <col min="11" max="11" width="16.08984375" customWidth="1"/>
  </cols>
  <sheetData>
    <row r="1" spans="1:11" ht="13.5" customHeight="1" x14ac:dyDescent="0.2">
      <c r="B1" s="128" t="s">
        <v>383</v>
      </c>
      <c r="C1" s="136" t="s">
        <v>465</v>
      </c>
      <c r="D1" s="136" t="s">
        <v>466</v>
      </c>
      <c r="E1" s="129" t="s">
        <v>70</v>
      </c>
      <c r="F1" s="129" t="s">
        <v>35</v>
      </c>
      <c r="G1" s="136" t="s">
        <v>452</v>
      </c>
      <c r="H1" s="136" t="s">
        <v>453</v>
      </c>
      <c r="I1" s="136" t="s">
        <v>445</v>
      </c>
      <c r="J1" s="136" t="s">
        <v>458</v>
      </c>
      <c r="K1" s="136" t="s">
        <v>464</v>
      </c>
    </row>
    <row r="2" spans="1:11" x14ac:dyDescent="0.2">
      <c r="A2">
        <v>1</v>
      </c>
      <c r="B2" s="130" t="s">
        <v>492</v>
      </c>
      <c r="C2" s="138"/>
      <c r="D2" s="138" t="s">
        <v>469</v>
      </c>
      <c r="E2" s="57" t="s">
        <v>388</v>
      </c>
      <c r="F2" s="4" t="str">
        <f>IF(E2="","",VLOOKUP(E2,DATA!$T$3:$U$56,2,FALSE))</f>
        <v>高3</v>
      </c>
      <c r="G2" s="137" t="s">
        <v>455</v>
      </c>
      <c r="H2" s="137" t="s">
        <v>455</v>
      </c>
      <c r="I2" s="137" t="s">
        <v>455</v>
      </c>
      <c r="J2" s="137" t="s">
        <v>455</v>
      </c>
      <c r="K2" s="88"/>
    </row>
    <row r="3" spans="1:11" s="3" customFormat="1" x14ac:dyDescent="0.2">
      <c r="A3">
        <v>2</v>
      </c>
      <c r="B3" s="130" t="s">
        <v>493</v>
      </c>
      <c r="C3" s="138" t="s">
        <v>481</v>
      </c>
      <c r="D3" s="138" t="s">
        <v>482</v>
      </c>
      <c r="E3" s="57" t="s">
        <v>397</v>
      </c>
      <c r="F3" s="4" t="e">
        <f>IF(E3="","",VLOOKUP(E3,DATA!$T$3:$U$56,2,FALSE))</f>
        <v>#N/A</v>
      </c>
      <c r="G3" s="137" t="s">
        <v>455</v>
      </c>
      <c r="H3" s="137" t="s">
        <v>455</v>
      </c>
      <c r="I3" s="137" t="s">
        <v>455</v>
      </c>
      <c r="J3" s="137" t="s">
        <v>455</v>
      </c>
      <c r="K3" s="88"/>
    </row>
    <row r="4" spans="1:11" s="3" customFormat="1" x14ac:dyDescent="0.2">
      <c r="A4">
        <v>3</v>
      </c>
      <c r="B4" s="130" t="s">
        <v>390</v>
      </c>
      <c r="C4" s="138" t="s">
        <v>477</v>
      </c>
      <c r="D4" s="138"/>
      <c r="E4" s="57" t="s">
        <v>297</v>
      </c>
      <c r="F4" s="4" t="str">
        <f>IF(E4="","",VLOOKUP(E4,DATA!$T$3:$U$56,2,FALSE))</f>
        <v>高3</v>
      </c>
      <c r="G4" s="137" t="s">
        <v>457</v>
      </c>
      <c r="H4" s="137" t="s">
        <v>455</v>
      </c>
      <c r="I4" s="137" t="s">
        <v>455</v>
      </c>
      <c r="J4" s="137" t="s">
        <v>460</v>
      </c>
      <c r="K4" s="80"/>
    </row>
    <row r="5" spans="1:11" s="3" customFormat="1" x14ac:dyDescent="0.2">
      <c r="A5">
        <v>4</v>
      </c>
      <c r="B5" s="130" t="s">
        <v>391</v>
      </c>
      <c r="C5" s="138" t="s">
        <v>485</v>
      </c>
      <c r="D5" s="138" t="s">
        <v>486</v>
      </c>
      <c r="E5" s="78" t="s">
        <v>425</v>
      </c>
      <c r="F5" s="4" t="str">
        <f>IF(E5="","",VLOOKUP(E5,DATA!$T$3:$U$56,2,FALSE))</f>
        <v>高3</v>
      </c>
      <c r="G5" s="137" t="s">
        <v>457</v>
      </c>
      <c r="H5" s="137" t="s">
        <v>455</v>
      </c>
      <c r="I5" s="137" t="s">
        <v>455</v>
      </c>
      <c r="J5" s="137" t="s">
        <v>460</v>
      </c>
      <c r="K5" s="80"/>
    </row>
    <row r="6" spans="1:11" s="3" customFormat="1" x14ac:dyDescent="0.2">
      <c r="A6">
        <v>5</v>
      </c>
      <c r="B6" s="130" t="s">
        <v>449</v>
      </c>
      <c r="C6" s="138" t="s">
        <v>472</v>
      </c>
      <c r="D6" s="138" t="s">
        <v>470</v>
      </c>
      <c r="E6" s="78" t="s">
        <v>268</v>
      </c>
      <c r="F6" s="4" t="e">
        <f>IF(E6="","",VLOOKUP(E6,DATA!$T$3:$U$56,2,FALSE))</f>
        <v>#N/A</v>
      </c>
      <c r="G6" s="137" t="s">
        <v>455</v>
      </c>
      <c r="H6" s="137" t="s">
        <v>455</v>
      </c>
      <c r="I6" s="137" t="s">
        <v>455</v>
      </c>
      <c r="J6" s="137" t="s">
        <v>455</v>
      </c>
      <c r="K6" s="88"/>
    </row>
    <row r="7" spans="1:11" s="3" customFormat="1" x14ac:dyDescent="0.2">
      <c r="A7">
        <v>6</v>
      </c>
      <c r="B7" s="130" t="s">
        <v>391</v>
      </c>
      <c r="C7" s="138" t="s">
        <v>474</v>
      </c>
      <c r="D7" s="138"/>
      <c r="E7" s="57" t="s">
        <v>320</v>
      </c>
      <c r="F7" s="4" t="e">
        <f>IF(E7="","",VLOOKUP(E7,DATA!$T$3:$U$56,2,FALSE))</f>
        <v>#N/A</v>
      </c>
      <c r="G7" s="137" t="s">
        <v>457</v>
      </c>
      <c r="H7" s="137" t="s">
        <v>455</v>
      </c>
      <c r="I7" s="137" t="s">
        <v>455</v>
      </c>
      <c r="J7" s="137" t="s">
        <v>460</v>
      </c>
      <c r="K7" s="80"/>
    </row>
    <row r="8" spans="1:11" s="3" customFormat="1" x14ac:dyDescent="0.2">
      <c r="A8">
        <v>7</v>
      </c>
      <c r="B8" s="130" t="s">
        <v>391</v>
      </c>
      <c r="C8" s="138"/>
      <c r="D8" s="138"/>
      <c r="E8" s="57" t="s">
        <v>287</v>
      </c>
      <c r="F8" s="4" t="e">
        <f>IF(E8="","",VLOOKUP(E8,DATA!$T$3:$U$56,2,FALSE))</f>
        <v>#N/A</v>
      </c>
      <c r="G8" s="137" t="s">
        <v>456</v>
      </c>
      <c r="H8" s="137" t="s">
        <v>455</v>
      </c>
      <c r="I8" s="137" t="s">
        <v>455</v>
      </c>
      <c r="J8" s="137" t="s">
        <v>462</v>
      </c>
      <c r="K8" s="80"/>
    </row>
    <row r="9" spans="1:11" s="3" customFormat="1" x14ac:dyDescent="0.2">
      <c r="A9">
        <v>8</v>
      </c>
      <c r="B9" s="130" t="s">
        <v>390</v>
      </c>
      <c r="C9" s="138" t="s">
        <v>477</v>
      </c>
      <c r="D9" s="138" t="s">
        <v>479</v>
      </c>
      <c r="E9" s="57" t="s">
        <v>361</v>
      </c>
      <c r="F9" s="4" t="e">
        <f>IF(E9="","",VLOOKUP(E9,DATA!$T$3:$U$56,2,FALSE))</f>
        <v>#N/A</v>
      </c>
      <c r="G9" s="137" t="s">
        <v>457</v>
      </c>
      <c r="H9" s="137" t="s">
        <v>457</v>
      </c>
      <c r="I9" s="137" t="s">
        <v>455</v>
      </c>
      <c r="J9" s="137" t="s">
        <v>463</v>
      </c>
      <c r="K9" s="80"/>
    </row>
    <row r="10" spans="1:11" s="3" customFormat="1" x14ac:dyDescent="0.2">
      <c r="A10">
        <v>9</v>
      </c>
      <c r="B10" s="130" t="s">
        <v>448</v>
      </c>
      <c r="C10" s="138"/>
      <c r="D10" s="138" t="s">
        <v>490</v>
      </c>
      <c r="E10" s="78" t="s">
        <v>359</v>
      </c>
      <c r="F10" s="4" t="e">
        <f>IF(E10="","",VLOOKUP(E10,DATA!$T$3:$U$56,2,FALSE))</f>
        <v>#N/A</v>
      </c>
      <c r="G10" s="137" t="s">
        <v>457</v>
      </c>
      <c r="H10" s="137" t="s">
        <v>455</v>
      </c>
      <c r="I10" s="137" t="s">
        <v>455</v>
      </c>
      <c r="J10" s="137" t="s">
        <v>460</v>
      </c>
      <c r="K10" s="80"/>
    </row>
    <row r="11" spans="1:11" x14ac:dyDescent="0.2">
      <c r="A11">
        <v>10</v>
      </c>
      <c r="B11" s="130" t="s">
        <v>450</v>
      </c>
      <c r="C11" s="138" t="s">
        <v>488</v>
      </c>
      <c r="D11" s="138" t="s">
        <v>487</v>
      </c>
      <c r="E11" s="132" t="s">
        <v>368</v>
      </c>
      <c r="F11" s="4" t="e">
        <f>IF(E11="","",VLOOKUP(E11,DATA!$T$3:$U$56,2,FALSE))</f>
        <v>#N/A</v>
      </c>
      <c r="G11" s="137" t="s">
        <v>456</v>
      </c>
      <c r="H11" s="137" t="s">
        <v>455</v>
      </c>
      <c r="I11" s="137" t="s">
        <v>455</v>
      </c>
      <c r="J11" s="137" t="s">
        <v>462</v>
      </c>
      <c r="K11" s="80"/>
    </row>
    <row r="12" spans="1:11" x14ac:dyDescent="0.2">
      <c r="A12">
        <v>11</v>
      </c>
      <c r="B12" s="130" t="s">
        <v>447</v>
      </c>
      <c r="C12" s="138" t="s">
        <v>489</v>
      </c>
      <c r="D12" s="138" t="s">
        <v>478</v>
      </c>
      <c r="E12" s="131" t="s">
        <v>188</v>
      </c>
      <c r="F12" s="4" t="e">
        <f>IF(E12="","",VLOOKUP(E12,DATA!$T$3:$U$56,2,FALSE))</f>
        <v>#N/A</v>
      </c>
      <c r="G12" s="137" t="s">
        <v>457</v>
      </c>
      <c r="H12" s="137" t="s">
        <v>456</v>
      </c>
      <c r="I12" s="137" t="s">
        <v>455</v>
      </c>
      <c r="J12" s="137" t="s">
        <v>457</v>
      </c>
      <c r="K12" s="80"/>
    </row>
    <row r="13" spans="1:11" x14ac:dyDescent="0.2">
      <c r="A13">
        <v>12</v>
      </c>
      <c r="B13" s="130" t="s">
        <v>448</v>
      </c>
      <c r="C13" s="138"/>
      <c r="D13" s="138" t="s">
        <v>491</v>
      </c>
      <c r="E13" s="131" t="s">
        <v>212</v>
      </c>
      <c r="F13" s="4" t="e">
        <f>IF(E13="","",VLOOKUP(E13,DATA!$T$3:$U$56,2,FALSE))</f>
        <v>#N/A</v>
      </c>
      <c r="G13" s="137" t="s">
        <v>456</v>
      </c>
      <c r="H13" s="137" t="s">
        <v>455</v>
      </c>
      <c r="I13" s="137" t="s">
        <v>456</v>
      </c>
      <c r="J13" s="137" t="s">
        <v>461</v>
      </c>
      <c r="K13" s="80"/>
    </row>
    <row r="14" spans="1:11" x14ac:dyDescent="0.2">
      <c r="A14">
        <v>14</v>
      </c>
      <c r="B14" s="130" t="s">
        <v>392</v>
      </c>
      <c r="C14" s="138"/>
      <c r="D14" s="138"/>
      <c r="E14" s="95" t="s">
        <v>342</v>
      </c>
      <c r="F14" s="4" t="str">
        <f>IF(E14="","",VLOOKUP(E14,DATA!$T$3:$U$56,2,FALSE))</f>
        <v>小5</v>
      </c>
      <c r="G14" s="137" t="s">
        <v>454</v>
      </c>
      <c r="H14" s="137" t="s">
        <v>457</v>
      </c>
      <c r="I14" s="137" t="s">
        <v>456</v>
      </c>
      <c r="J14" s="137" t="s">
        <v>459</v>
      </c>
      <c r="K14" s="80"/>
    </row>
    <row r="15" spans="1:11" x14ac:dyDescent="0.2">
      <c r="A15">
        <v>15</v>
      </c>
      <c r="B15" s="130" t="s">
        <v>389</v>
      </c>
      <c r="C15" s="138" t="s">
        <v>467</v>
      </c>
      <c r="D15" s="138" t="s">
        <v>468</v>
      </c>
      <c r="E15" s="95" t="s">
        <v>428</v>
      </c>
      <c r="F15" s="4" t="e">
        <f>IF(E15="","",VLOOKUP(E15,DATA!$T$3:$U$56,2,FALSE))</f>
        <v>#N/A</v>
      </c>
      <c r="G15" s="137" t="s">
        <v>455</v>
      </c>
      <c r="H15" s="137" t="s">
        <v>455</v>
      </c>
      <c r="I15" s="137" t="s">
        <v>455</v>
      </c>
      <c r="J15" s="137" t="s">
        <v>455</v>
      </c>
      <c r="K15" s="80"/>
    </row>
    <row r="16" spans="1:11" x14ac:dyDescent="0.2">
      <c r="B16" s="130"/>
      <c r="C16" s="138"/>
      <c r="D16" s="138"/>
      <c r="E16" s="95" t="s">
        <v>500</v>
      </c>
      <c r="F16" s="4" t="e">
        <f>IF(E16="","",VLOOKUP(E16,DATA!$T$3:$U$56,2,FALSE))</f>
        <v>#N/A</v>
      </c>
      <c r="G16" s="137"/>
      <c r="H16" s="137"/>
      <c r="I16" s="137"/>
      <c r="J16" s="137"/>
      <c r="K16" s="80"/>
    </row>
    <row r="17" spans="1:11" x14ac:dyDescent="0.2">
      <c r="A17">
        <v>16</v>
      </c>
      <c r="B17" s="130" t="s">
        <v>392</v>
      </c>
      <c r="C17" s="138"/>
      <c r="D17" s="138"/>
      <c r="E17" s="93" t="s">
        <v>423</v>
      </c>
      <c r="F17" s="4" t="str">
        <f>IF(E17="","",VLOOKUP(E17,DATA!$T$3:$U$56,2,FALSE))</f>
        <v>中2</v>
      </c>
      <c r="G17" s="137" t="s">
        <v>457</v>
      </c>
      <c r="H17" s="137" t="s">
        <v>455</v>
      </c>
      <c r="I17" s="137" t="s">
        <v>455</v>
      </c>
      <c r="J17" s="137" t="s">
        <v>460</v>
      </c>
      <c r="K17" s="88"/>
    </row>
    <row r="18" spans="1:11" x14ac:dyDescent="0.2">
      <c r="A18">
        <v>17</v>
      </c>
      <c r="B18" s="130" t="s">
        <v>389</v>
      </c>
      <c r="C18" s="138" t="s">
        <v>480</v>
      </c>
      <c r="D18" s="138"/>
      <c r="E18" s="57" t="s">
        <v>334</v>
      </c>
      <c r="F18" s="4" t="e">
        <f>IF(E18="","",VLOOKUP(E18,DATA!$T$3:$U$56,2,FALSE))</f>
        <v>#N/A</v>
      </c>
      <c r="G18" s="137" t="s">
        <v>456</v>
      </c>
      <c r="H18" s="137" t="s">
        <v>456</v>
      </c>
      <c r="I18" s="137" t="s">
        <v>456</v>
      </c>
      <c r="J18" s="137" t="s">
        <v>456</v>
      </c>
      <c r="K18" s="80"/>
    </row>
    <row r="19" spans="1:11" x14ac:dyDescent="0.2">
      <c r="A19">
        <v>18</v>
      </c>
      <c r="B19" s="130" t="s">
        <v>389</v>
      </c>
      <c r="C19" s="138"/>
      <c r="D19" s="138"/>
      <c r="E19" s="57" t="s">
        <v>272</v>
      </c>
      <c r="F19" s="4" t="e">
        <f>IF(E19="","",VLOOKUP(E19,DATA!$T$3:$U$56,2,FALSE))</f>
        <v>#N/A</v>
      </c>
      <c r="G19" s="137" t="s">
        <v>456</v>
      </c>
      <c r="H19" s="137" t="s">
        <v>457</v>
      </c>
      <c r="I19" s="137" t="s">
        <v>456</v>
      </c>
      <c r="J19" s="137" t="s">
        <v>459</v>
      </c>
      <c r="K19" s="80"/>
    </row>
    <row r="20" spans="1:11" x14ac:dyDescent="0.2">
      <c r="A20">
        <v>19</v>
      </c>
      <c r="B20" s="130" t="s">
        <v>392</v>
      </c>
      <c r="C20" s="138"/>
      <c r="D20" s="138"/>
      <c r="E20" s="57" t="s">
        <v>300</v>
      </c>
      <c r="F20" s="4" t="e">
        <f>IF(E20="","",VLOOKUP(E20,DATA!$T$3:$U$56,2,FALSE))</f>
        <v>#N/A</v>
      </c>
      <c r="G20" s="137" t="s">
        <v>456</v>
      </c>
      <c r="H20" s="137" t="s">
        <v>455</v>
      </c>
      <c r="I20" s="137" t="s">
        <v>456</v>
      </c>
      <c r="J20" s="137" t="s">
        <v>461</v>
      </c>
      <c r="K20" s="80"/>
    </row>
    <row r="21" spans="1:11" x14ac:dyDescent="0.2">
      <c r="A21">
        <v>20</v>
      </c>
      <c r="B21" s="130" t="s">
        <v>392</v>
      </c>
      <c r="C21" s="138"/>
      <c r="D21" s="138"/>
      <c r="E21" s="57" t="s">
        <v>302</v>
      </c>
      <c r="F21" s="4" t="e">
        <f>IF(E21="","",VLOOKUP(E21,DATA!$T$3:$U$56,2,FALSE))</f>
        <v>#N/A</v>
      </c>
      <c r="G21" s="137" t="s">
        <v>456</v>
      </c>
      <c r="H21" s="137" t="s">
        <v>455</v>
      </c>
      <c r="I21" s="137" t="s">
        <v>456</v>
      </c>
      <c r="J21" s="137" t="s">
        <v>461</v>
      </c>
      <c r="K21" s="80"/>
    </row>
    <row r="22" spans="1:11" x14ac:dyDescent="0.2">
      <c r="A22">
        <v>21</v>
      </c>
      <c r="B22" s="130" t="s">
        <v>381</v>
      </c>
      <c r="C22" s="138"/>
      <c r="D22" s="138" t="s">
        <v>483</v>
      </c>
      <c r="E22" s="78" t="s">
        <v>355</v>
      </c>
      <c r="F22" s="4" t="e">
        <f>IF(E22="","",VLOOKUP(E22,DATA!$T$3:$U$56,2,FALSE))</f>
        <v>#N/A</v>
      </c>
      <c r="G22" s="137" t="s">
        <v>455</v>
      </c>
      <c r="H22" s="137" t="s">
        <v>455</v>
      </c>
      <c r="I22" s="137" t="s">
        <v>455</v>
      </c>
      <c r="J22" s="137" t="s">
        <v>455</v>
      </c>
      <c r="K22" s="88"/>
    </row>
    <row r="23" spans="1:11" x14ac:dyDescent="0.2">
      <c r="A23">
        <v>22</v>
      </c>
      <c r="B23" s="130" t="s">
        <v>381</v>
      </c>
      <c r="C23" s="138"/>
      <c r="D23" s="138"/>
      <c r="E23" s="95" t="s">
        <v>395</v>
      </c>
      <c r="F23" s="4" t="str">
        <f>IF(E23="","",VLOOKUP(E23,DATA!$T$3:$U$56,2,FALSE))</f>
        <v>高1</v>
      </c>
      <c r="G23" s="137" t="s">
        <v>455</v>
      </c>
      <c r="H23" s="137" t="s">
        <v>455</v>
      </c>
      <c r="I23" s="137" t="s">
        <v>455</v>
      </c>
      <c r="J23" s="137" t="s">
        <v>455</v>
      </c>
      <c r="K23" s="88"/>
    </row>
    <row r="24" spans="1:11" x14ac:dyDescent="0.2">
      <c r="A24">
        <v>23</v>
      </c>
      <c r="B24" s="130" t="s">
        <v>390</v>
      </c>
      <c r="C24" s="138" t="s">
        <v>476</v>
      </c>
      <c r="D24" s="138" t="s">
        <v>471</v>
      </c>
      <c r="E24" s="95" t="s">
        <v>363</v>
      </c>
      <c r="F24" s="4" t="e">
        <f>IF(E24="","",VLOOKUP(E24,DATA!$T$3:$U$56,2,FALSE))</f>
        <v>#N/A</v>
      </c>
      <c r="G24" s="137" t="s">
        <v>457</v>
      </c>
      <c r="H24" s="137" t="s">
        <v>455</v>
      </c>
      <c r="I24" s="137" t="s">
        <v>455</v>
      </c>
      <c r="J24" s="137" t="s">
        <v>460</v>
      </c>
      <c r="K24" s="88"/>
    </row>
    <row r="25" spans="1:11" x14ac:dyDescent="0.2">
      <c r="A25">
        <v>24</v>
      </c>
      <c r="B25" s="130" t="s">
        <v>390</v>
      </c>
      <c r="C25" s="138" t="s">
        <v>484</v>
      </c>
      <c r="D25" s="138"/>
      <c r="E25" s="95" t="s">
        <v>430</v>
      </c>
      <c r="F25" s="4" t="str">
        <f>IF(E25="","",VLOOKUP(E25,DATA!$T$3:$U$56,2,FALSE))</f>
        <v>高1</v>
      </c>
      <c r="G25" s="137" t="s">
        <v>457</v>
      </c>
      <c r="H25" s="137" t="s">
        <v>455</v>
      </c>
      <c r="I25" s="137" t="s">
        <v>455</v>
      </c>
      <c r="J25" s="137" t="s">
        <v>460</v>
      </c>
      <c r="K25" s="88"/>
    </row>
    <row r="26" spans="1:11" x14ac:dyDescent="0.2">
      <c r="A26">
        <v>25</v>
      </c>
      <c r="B26" s="130" t="s">
        <v>390</v>
      </c>
      <c r="C26" s="138" t="s">
        <v>473</v>
      </c>
      <c r="D26" s="138"/>
      <c r="E26" s="93" t="s">
        <v>401</v>
      </c>
      <c r="F26" s="4" t="str">
        <f>IF(E26="","",VLOOKUP(E26,DATA!$T$3:$U$56,2,FALSE))</f>
        <v>高1</v>
      </c>
      <c r="G26" s="137" t="s">
        <v>456</v>
      </c>
      <c r="H26" s="137" t="s">
        <v>455</v>
      </c>
      <c r="I26" s="137" t="s">
        <v>455</v>
      </c>
      <c r="J26" s="137" t="s">
        <v>462</v>
      </c>
      <c r="K26" s="80"/>
    </row>
    <row r="27" spans="1:11" x14ac:dyDescent="0.2">
      <c r="A27">
        <v>26</v>
      </c>
      <c r="B27" s="133" t="s">
        <v>451</v>
      </c>
      <c r="C27" s="139"/>
      <c r="D27" s="139"/>
      <c r="E27" s="93" t="s">
        <v>400</v>
      </c>
      <c r="F27" s="4" t="e">
        <f>IF(E27="","",VLOOKUP(E27,DATA!$T$3:$U$56,2,FALSE))</f>
        <v>#N/A</v>
      </c>
      <c r="G27" s="137" t="s">
        <v>456</v>
      </c>
      <c r="H27" s="137" t="s">
        <v>455</v>
      </c>
      <c r="I27" s="137" t="s">
        <v>456</v>
      </c>
      <c r="J27" s="137" t="s">
        <v>461</v>
      </c>
      <c r="K27" s="80"/>
    </row>
    <row r="28" spans="1:11" x14ac:dyDescent="0.2">
      <c r="A28">
        <v>27</v>
      </c>
      <c r="B28" s="130" t="s">
        <v>390</v>
      </c>
      <c r="C28" s="138" t="s">
        <v>477</v>
      </c>
      <c r="D28" s="138"/>
      <c r="E28" s="78" t="s">
        <v>341</v>
      </c>
      <c r="F28" s="4" t="str">
        <f>IF(E28="","",VLOOKUP(E28,DATA!$T$3:$U$56,2,FALSE))</f>
        <v>高2</v>
      </c>
      <c r="G28" s="137" t="s">
        <v>457</v>
      </c>
      <c r="H28" s="137" t="s">
        <v>455</v>
      </c>
      <c r="I28" s="137" t="s">
        <v>455</v>
      </c>
      <c r="J28" s="137" t="s">
        <v>460</v>
      </c>
      <c r="K28" s="80"/>
    </row>
    <row r="29" spans="1:11" x14ac:dyDescent="0.2">
      <c r="A29">
        <v>28</v>
      </c>
      <c r="B29" s="130" t="s">
        <v>390</v>
      </c>
      <c r="C29" s="138" t="s">
        <v>475</v>
      </c>
      <c r="D29" s="138"/>
      <c r="E29" s="78" t="s">
        <v>412</v>
      </c>
      <c r="F29" s="4" t="e">
        <f>IF(E29="","",VLOOKUP(E29,DATA!$T$3:$U$56,2,FALSE))</f>
        <v>#N/A</v>
      </c>
      <c r="G29" s="137" t="s">
        <v>456</v>
      </c>
      <c r="H29" s="137" t="s">
        <v>455</v>
      </c>
      <c r="I29" s="137" t="s">
        <v>456</v>
      </c>
      <c r="J29" s="137" t="s">
        <v>461</v>
      </c>
      <c r="K29" s="80"/>
    </row>
    <row r="32" spans="1:11" s="3" customFormat="1" x14ac:dyDescent="0.2">
      <c r="A32"/>
      <c r="B32"/>
      <c r="C32"/>
      <c r="D32"/>
      <c r="E32"/>
      <c r="F32"/>
      <c r="G32" s="135" t="s">
        <v>455</v>
      </c>
      <c r="H32" s="135" t="s">
        <v>455</v>
      </c>
      <c r="I32" s="135" t="s">
        <v>455</v>
      </c>
      <c r="J32" s="135"/>
    </row>
    <row r="33" spans="1:10" s="3" customFormat="1" x14ac:dyDescent="0.2">
      <c r="A33"/>
      <c r="B33"/>
      <c r="C33"/>
      <c r="D33"/>
      <c r="E33"/>
      <c r="F33"/>
      <c r="G33" s="135" t="s">
        <v>455</v>
      </c>
      <c r="H33" s="135" t="s">
        <v>455</v>
      </c>
      <c r="I33" s="135" t="s">
        <v>457</v>
      </c>
      <c r="J33" s="135"/>
    </row>
    <row r="34" spans="1:10" x14ac:dyDescent="0.2">
      <c r="G34" s="135" t="s">
        <v>455</v>
      </c>
      <c r="H34" s="135" t="s">
        <v>455</v>
      </c>
      <c r="I34" s="135" t="s">
        <v>456</v>
      </c>
    </row>
    <row r="35" spans="1:10" x14ac:dyDescent="0.2">
      <c r="G35" s="135" t="s">
        <v>455</v>
      </c>
      <c r="H35" s="135" t="s">
        <v>457</v>
      </c>
    </row>
  </sheetData>
  <autoFilter ref="B1:K29" xr:uid="{00000000-0009-0000-0000-000010000000}">
    <sortState ref="B2:K28">
      <sortCondition ref="F1:F28"/>
    </sortState>
  </autoFilter>
  <phoneticPr fontId="6"/>
  <dataValidations count="1">
    <dataValidation type="list" allowBlank="1" showInputMessage="1" showErrorMessage="1" promptTitle="生徒氏名" prompt="生徒氏名を選択して下さい" sqref="E2:E29" xr:uid="{00000000-0002-0000-1000-000000000000}">
      <formula1>INDIRECT("data!$T$3:$T$100")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E26"/>
  <sheetViews>
    <sheetView workbookViewId="0">
      <selection activeCell="E17" sqref="E17"/>
    </sheetView>
  </sheetViews>
  <sheetFormatPr defaultRowHeight="13" x14ac:dyDescent="0.2"/>
  <cols>
    <col min="2" max="3" width="19.453125" customWidth="1"/>
    <col min="4" max="4" width="38.453125" customWidth="1"/>
    <col min="5" max="5" width="19.90625" customWidth="1"/>
  </cols>
  <sheetData>
    <row r="2" spans="2:5" x14ac:dyDescent="0.2">
      <c r="B2" t="s">
        <v>502</v>
      </c>
      <c r="C2" t="s">
        <v>511</v>
      </c>
      <c r="D2" t="s">
        <v>507</v>
      </c>
    </row>
    <row r="3" spans="2:5" x14ac:dyDescent="0.2">
      <c r="B3" t="s">
        <v>503</v>
      </c>
    </row>
    <row r="4" spans="2:5" x14ac:dyDescent="0.2">
      <c r="B4" t="s">
        <v>511</v>
      </c>
    </row>
    <row r="5" spans="2:5" x14ac:dyDescent="0.2">
      <c r="B5" t="s">
        <v>504</v>
      </c>
      <c r="C5" t="s">
        <v>512</v>
      </c>
      <c r="D5" t="s">
        <v>508</v>
      </c>
      <c r="E5" t="s">
        <v>515</v>
      </c>
    </row>
    <row r="6" spans="2:5" x14ac:dyDescent="0.2">
      <c r="B6" t="s">
        <v>505</v>
      </c>
      <c r="C6" t="s">
        <v>513</v>
      </c>
      <c r="D6" t="s">
        <v>509</v>
      </c>
    </row>
    <row r="7" spans="2:5" x14ac:dyDescent="0.2">
      <c r="B7" t="s">
        <v>506</v>
      </c>
      <c r="C7" t="s">
        <v>514</v>
      </c>
      <c r="D7" t="s">
        <v>510</v>
      </c>
    </row>
    <row r="9" spans="2:5" x14ac:dyDescent="0.2">
      <c r="B9" t="s">
        <v>522</v>
      </c>
    </row>
    <row r="10" spans="2:5" x14ac:dyDescent="0.2">
      <c r="B10" t="s">
        <v>523</v>
      </c>
    </row>
    <row r="11" spans="2:5" x14ac:dyDescent="0.2">
      <c r="B11" t="s">
        <v>524</v>
      </c>
    </row>
    <row r="14" spans="2:5" x14ac:dyDescent="0.2">
      <c r="B14" t="s">
        <v>521</v>
      </c>
    </row>
    <row r="15" spans="2:5" x14ac:dyDescent="0.2">
      <c r="B15" t="s">
        <v>516</v>
      </c>
    </row>
    <row r="16" spans="2:5" x14ac:dyDescent="0.2">
      <c r="B16" t="s">
        <v>517</v>
      </c>
    </row>
    <row r="17" spans="2:4" x14ac:dyDescent="0.2">
      <c r="B17" t="s">
        <v>518</v>
      </c>
    </row>
    <row r="18" spans="2:4" x14ac:dyDescent="0.2">
      <c r="B18" t="s">
        <v>519</v>
      </c>
    </row>
    <row r="19" spans="2:4" x14ac:dyDescent="0.2">
      <c r="B19" t="s">
        <v>520</v>
      </c>
    </row>
    <row r="22" spans="2:4" x14ac:dyDescent="0.2">
      <c r="B22" t="s">
        <v>525</v>
      </c>
    </row>
    <row r="23" spans="2:4" x14ac:dyDescent="0.2">
      <c r="B23" t="s">
        <v>527</v>
      </c>
      <c r="C23" t="s">
        <v>529</v>
      </c>
    </row>
    <row r="24" spans="2:4" x14ac:dyDescent="0.2">
      <c r="B24" t="s">
        <v>528</v>
      </c>
    </row>
    <row r="25" spans="2:4" x14ac:dyDescent="0.2">
      <c r="B25" t="s">
        <v>530</v>
      </c>
      <c r="D25" t="s">
        <v>531</v>
      </c>
    </row>
    <row r="26" spans="2:4" x14ac:dyDescent="0.2">
      <c r="B26" t="s">
        <v>526</v>
      </c>
    </row>
  </sheetData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G56"/>
  <sheetViews>
    <sheetView zoomScale="98" zoomScaleNormal="98" workbookViewId="0">
      <selection activeCell="T30" sqref="T30"/>
    </sheetView>
  </sheetViews>
  <sheetFormatPr defaultColWidth="10.90625" defaultRowHeight="11" x14ac:dyDescent="0.2"/>
  <cols>
    <col min="1" max="3" width="10.90625" style="3" customWidth="1"/>
    <col min="4" max="4" width="10.7265625" style="7" customWidth="1"/>
    <col min="5" max="5" width="10.90625" style="7" customWidth="1"/>
    <col min="6" max="7" width="10.90625" style="3" customWidth="1"/>
    <col min="8" max="8" width="23.7265625" style="3" customWidth="1"/>
    <col min="9" max="19" width="10.90625" style="3" customWidth="1"/>
    <col min="20" max="22" width="10.90625" style="7" customWidth="1"/>
    <col min="23" max="24" width="5.36328125" style="3" customWidth="1"/>
    <col min="25" max="27" width="10.90625" style="3" customWidth="1"/>
    <col min="28" max="28" width="9" style="7" customWidth="1"/>
    <col min="29" max="30" width="10.90625" style="7" customWidth="1"/>
    <col min="31" max="16384" width="10.90625" style="3"/>
  </cols>
  <sheetData>
    <row r="1" spans="1:33" ht="11.5" thickBot="1" x14ac:dyDescent="0.25">
      <c r="AF1" s="7" t="s">
        <v>36</v>
      </c>
    </row>
    <row r="2" spans="1:33" s="7" customFormat="1" ht="13.5" customHeight="1" x14ac:dyDescent="0.2">
      <c r="A2" s="12" t="s">
        <v>112</v>
      </c>
      <c r="B2" s="67" t="s">
        <v>62</v>
      </c>
      <c r="C2" s="67" t="s">
        <v>72</v>
      </c>
      <c r="D2" s="68" t="s">
        <v>36</v>
      </c>
      <c r="E2" s="68" t="s">
        <v>96</v>
      </c>
      <c r="F2" s="68" t="s">
        <v>215</v>
      </c>
      <c r="G2" s="68" t="s">
        <v>38</v>
      </c>
      <c r="H2" s="68" t="s">
        <v>121</v>
      </c>
      <c r="I2" s="12" t="s">
        <v>97</v>
      </c>
      <c r="J2" s="13" t="s">
        <v>70</v>
      </c>
      <c r="K2" s="10" t="s">
        <v>39</v>
      </c>
      <c r="N2" s="53" t="s">
        <v>37</v>
      </c>
      <c r="O2" s="6" t="s">
        <v>21</v>
      </c>
      <c r="P2" s="6">
        <v>0</v>
      </c>
      <c r="Q2" s="14" t="s">
        <v>21</v>
      </c>
      <c r="R2" s="99"/>
      <c r="S2" s="87" t="s">
        <v>139</v>
      </c>
      <c r="T2" s="13" t="s">
        <v>70</v>
      </c>
      <c r="U2" s="87" t="s">
        <v>35</v>
      </c>
      <c r="V2" s="87" t="s">
        <v>417</v>
      </c>
      <c r="W2" s="7" t="s">
        <v>893</v>
      </c>
      <c r="Y2" s="27" t="s">
        <v>134</v>
      </c>
      <c r="Z2" s="28" t="s">
        <v>38</v>
      </c>
      <c r="AB2" s="7" t="s">
        <v>139</v>
      </c>
      <c r="AC2" s="13" t="s">
        <v>70</v>
      </c>
      <c r="AD2" s="7" t="s">
        <v>35</v>
      </c>
      <c r="AF2" s="7" t="s">
        <v>141</v>
      </c>
      <c r="AG2" s="12" t="s">
        <v>36</v>
      </c>
    </row>
    <row r="3" spans="1:33" ht="13.5" customHeight="1" x14ac:dyDescent="0.2">
      <c r="A3" s="7" t="s">
        <v>329</v>
      </c>
      <c r="B3" s="8" t="s">
        <v>328</v>
      </c>
      <c r="C3" s="8" t="s">
        <v>59</v>
      </c>
      <c r="D3" s="10" t="s">
        <v>60</v>
      </c>
      <c r="E3" s="10" t="s">
        <v>61</v>
      </c>
      <c r="F3" s="10" t="s">
        <v>217</v>
      </c>
      <c r="G3" s="9" t="s">
        <v>25</v>
      </c>
      <c r="H3" s="11" t="s">
        <v>218</v>
      </c>
      <c r="I3" s="7" t="s">
        <v>48</v>
      </c>
      <c r="J3" s="87"/>
      <c r="K3" s="21">
        <v>1</v>
      </c>
      <c r="L3" s="79"/>
      <c r="M3" s="7"/>
      <c r="O3" s="6" t="s">
        <v>33</v>
      </c>
      <c r="P3" s="6">
        <v>1</v>
      </c>
      <c r="Q3" s="15" t="s">
        <v>34</v>
      </c>
      <c r="R3" s="99">
        <v>1</v>
      </c>
      <c r="S3" s="33" t="s">
        <v>402</v>
      </c>
      <c r="T3" s="33" t="s">
        <v>401</v>
      </c>
      <c r="U3" s="33" t="s">
        <v>323</v>
      </c>
      <c r="V3" s="33" t="s">
        <v>418</v>
      </c>
      <c r="W3" s="3" t="s">
        <v>894</v>
      </c>
      <c r="Y3" s="29">
        <v>1</v>
      </c>
      <c r="Z3" s="30" t="s">
        <v>31</v>
      </c>
      <c r="AB3" s="390" t="s">
        <v>189</v>
      </c>
      <c r="AC3" s="390" t="s">
        <v>346</v>
      </c>
      <c r="AD3" s="390" t="s">
        <v>427</v>
      </c>
      <c r="AF3" s="7" t="s">
        <v>41</v>
      </c>
      <c r="AG3" s="7" t="s">
        <v>41</v>
      </c>
    </row>
    <row r="4" spans="1:33" ht="13" x14ac:dyDescent="0.2">
      <c r="A4" s="7" t="s">
        <v>375</v>
      </c>
      <c r="B4" s="8" t="s">
        <v>7</v>
      </c>
      <c r="C4" s="7" t="s">
        <v>33</v>
      </c>
      <c r="D4" s="10" t="s">
        <v>41</v>
      </c>
      <c r="E4" s="19">
        <v>0</v>
      </c>
      <c r="F4" s="7" t="s">
        <v>220</v>
      </c>
      <c r="G4" s="3" t="s">
        <v>26</v>
      </c>
      <c r="H4" s="7" t="s">
        <v>102</v>
      </c>
      <c r="I4" s="7" t="s">
        <v>46</v>
      </c>
      <c r="J4" s="87"/>
      <c r="K4" s="21">
        <v>1.5</v>
      </c>
      <c r="L4" s="79"/>
      <c r="M4" s="7"/>
      <c r="N4" s="7" t="s">
        <v>226</v>
      </c>
      <c r="O4" s="6" t="s">
        <v>40</v>
      </c>
      <c r="P4" s="6">
        <v>1</v>
      </c>
      <c r="Q4" s="16" t="s">
        <v>37</v>
      </c>
      <c r="R4" s="100">
        <v>2</v>
      </c>
      <c r="S4" s="33" t="s">
        <v>756</v>
      </c>
      <c r="T4" s="33" t="s">
        <v>753</v>
      </c>
      <c r="U4" s="33" t="s">
        <v>323</v>
      </c>
      <c r="V4" s="33" t="s">
        <v>418</v>
      </c>
      <c r="W4" s="3" t="s">
        <v>907</v>
      </c>
      <c r="Y4" s="29">
        <v>2</v>
      </c>
      <c r="Z4" s="30" t="s">
        <v>25</v>
      </c>
      <c r="AB4" s="390" t="s">
        <v>140</v>
      </c>
      <c r="AC4" s="390" t="s">
        <v>74</v>
      </c>
      <c r="AD4" s="390" t="s">
        <v>427</v>
      </c>
      <c r="AF4" s="7" t="s">
        <v>43</v>
      </c>
      <c r="AG4" s="7" t="s">
        <v>43</v>
      </c>
    </row>
    <row r="5" spans="1:33" ht="13" x14ac:dyDescent="0.2">
      <c r="A5" s="7" t="s">
        <v>314</v>
      </c>
      <c r="B5" s="8" t="s">
        <v>8</v>
      </c>
      <c r="C5" s="7" t="s">
        <v>40</v>
      </c>
      <c r="D5" s="7" t="s">
        <v>43</v>
      </c>
      <c r="E5" s="19">
        <v>1</v>
      </c>
      <c r="F5" s="7" t="s">
        <v>222</v>
      </c>
      <c r="G5" s="3" t="s">
        <v>27</v>
      </c>
      <c r="H5" s="7" t="s">
        <v>223</v>
      </c>
      <c r="I5" s="7" t="s">
        <v>407</v>
      </c>
      <c r="J5" s="87"/>
      <c r="K5" s="21">
        <v>2</v>
      </c>
      <c r="L5" s="79"/>
      <c r="M5" s="7"/>
      <c r="N5" s="7" t="s">
        <v>227</v>
      </c>
      <c r="O5" s="6" t="s">
        <v>37</v>
      </c>
      <c r="P5" s="6">
        <v>1</v>
      </c>
      <c r="R5" s="99">
        <v>3</v>
      </c>
      <c r="S5" s="33" t="s">
        <v>700</v>
      </c>
      <c r="T5" s="33" t="s">
        <v>699</v>
      </c>
      <c r="U5" s="33" t="s">
        <v>357</v>
      </c>
      <c r="V5" s="33" t="s">
        <v>701</v>
      </c>
      <c r="W5" s="3" t="s">
        <v>906</v>
      </c>
      <c r="Y5" s="97"/>
      <c r="Z5" s="98"/>
      <c r="AB5" s="87" t="s">
        <v>402</v>
      </c>
      <c r="AC5" s="87" t="s">
        <v>401</v>
      </c>
      <c r="AD5" s="87" t="s">
        <v>323</v>
      </c>
      <c r="AF5" s="7" t="s">
        <v>42</v>
      </c>
      <c r="AG5" s="7" t="s">
        <v>42</v>
      </c>
    </row>
    <row r="6" spans="1:33" ht="13" x14ac:dyDescent="0.2">
      <c r="A6" s="7" t="s">
        <v>219</v>
      </c>
      <c r="B6" s="8" t="s">
        <v>9</v>
      </c>
      <c r="C6" s="7" t="s">
        <v>37</v>
      </c>
      <c r="D6" s="7" t="s">
        <v>42</v>
      </c>
      <c r="E6" s="19">
        <v>2</v>
      </c>
      <c r="G6" s="9" t="s">
        <v>98</v>
      </c>
      <c r="H6" s="7" t="s">
        <v>103</v>
      </c>
      <c r="I6" s="7" t="s">
        <v>540</v>
      </c>
      <c r="J6" s="87"/>
      <c r="K6" s="21">
        <v>0.5</v>
      </c>
      <c r="M6" s="7"/>
      <c r="N6" s="7" t="s">
        <v>228</v>
      </c>
      <c r="O6" s="6" t="s">
        <v>73</v>
      </c>
      <c r="P6" s="6">
        <v>1</v>
      </c>
      <c r="R6" s="100">
        <v>4</v>
      </c>
      <c r="S6" s="87" t="s">
        <v>811</v>
      </c>
      <c r="T6" s="87" t="s">
        <v>814</v>
      </c>
      <c r="U6" s="87" t="s">
        <v>357</v>
      </c>
      <c r="V6" s="87" t="s">
        <v>418</v>
      </c>
      <c r="W6" s="3" t="s">
        <v>904</v>
      </c>
      <c r="Y6" s="29">
        <v>3</v>
      </c>
      <c r="Z6" s="30" t="s">
        <v>26</v>
      </c>
      <c r="AB6" s="390" t="s">
        <v>343</v>
      </c>
      <c r="AC6" s="390" t="s">
        <v>355</v>
      </c>
      <c r="AD6" s="390" t="s">
        <v>323</v>
      </c>
      <c r="AF6" s="7" t="s">
        <v>75</v>
      </c>
      <c r="AG6" s="7" t="s">
        <v>75</v>
      </c>
    </row>
    <row r="7" spans="1:33" ht="13" x14ac:dyDescent="0.2">
      <c r="A7" s="7" t="s">
        <v>231</v>
      </c>
      <c r="B7" s="8" t="s">
        <v>10</v>
      </c>
      <c r="C7" s="7" t="s">
        <v>73</v>
      </c>
      <c r="D7" s="7" t="s">
        <v>75</v>
      </c>
      <c r="E7" s="19">
        <v>3</v>
      </c>
      <c r="G7" s="3" t="s">
        <v>99</v>
      </c>
      <c r="H7" s="7" t="s">
        <v>104</v>
      </c>
      <c r="I7" s="7" t="s">
        <v>682</v>
      </c>
      <c r="J7" s="87"/>
      <c r="L7" s="79"/>
      <c r="M7" s="7"/>
      <c r="N7" s="7" t="s">
        <v>239</v>
      </c>
      <c r="O7" s="6" t="s">
        <v>57</v>
      </c>
      <c r="P7" s="6" t="s">
        <v>34</v>
      </c>
      <c r="R7" s="99">
        <v>5</v>
      </c>
      <c r="S7" s="33" t="s">
        <v>420</v>
      </c>
      <c r="T7" s="33" t="s">
        <v>421</v>
      </c>
      <c r="U7" s="33" t="s">
        <v>323</v>
      </c>
      <c r="V7" s="33" t="s">
        <v>418</v>
      </c>
      <c r="W7" s="3" t="s">
        <v>907</v>
      </c>
      <c r="Y7" s="29">
        <v>4</v>
      </c>
      <c r="Z7" s="30" t="s">
        <v>27</v>
      </c>
      <c r="AB7" s="390" t="s">
        <v>299</v>
      </c>
      <c r="AC7" s="390" t="s">
        <v>298</v>
      </c>
      <c r="AD7" s="390" t="s">
        <v>345</v>
      </c>
      <c r="AF7" s="7" t="s">
        <v>142</v>
      </c>
      <c r="AG7" s="7" t="s">
        <v>76</v>
      </c>
    </row>
    <row r="8" spans="1:33" x14ac:dyDescent="0.2">
      <c r="A8" s="7" t="s">
        <v>312</v>
      </c>
      <c r="B8" s="8" t="s">
        <v>11</v>
      </c>
      <c r="C8" s="7" t="s">
        <v>21</v>
      </c>
      <c r="D8" s="7" t="s">
        <v>76</v>
      </c>
      <c r="E8" s="19">
        <v>4</v>
      </c>
      <c r="G8" s="3" t="s">
        <v>100</v>
      </c>
      <c r="H8" s="7" t="s">
        <v>306</v>
      </c>
      <c r="I8" s="7" t="s">
        <v>707</v>
      </c>
      <c r="J8" s="87"/>
      <c r="L8" s="79"/>
      <c r="M8" s="7"/>
      <c r="N8" s="7" t="s">
        <v>229</v>
      </c>
      <c r="R8" s="100">
        <v>6</v>
      </c>
      <c r="S8" s="33" t="s">
        <v>786</v>
      </c>
      <c r="T8" s="87" t="s">
        <v>792</v>
      </c>
      <c r="U8" s="87" t="s">
        <v>414</v>
      </c>
      <c r="V8" s="87" t="s">
        <v>791</v>
      </c>
      <c r="W8" s="3" t="s">
        <v>896</v>
      </c>
      <c r="Y8" s="97"/>
      <c r="Z8" s="98"/>
      <c r="AB8" s="390" t="s">
        <v>296</v>
      </c>
      <c r="AC8" s="390" t="s">
        <v>295</v>
      </c>
      <c r="AD8" s="390" t="s">
        <v>345</v>
      </c>
      <c r="AF8" s="7" t="s">
        <v>143</v>
      </c>
      <c r="AG8" s="7" t="s">
        <v>77</v>
      </c>
    </row>
    <row r="9" spans="1:33" ht="11.5" thickBot="1" x14ac:dyDescent="0.25">
      <c r="A9" s="7" t="s">
        <v>316</v>
      </c>
      <c r="B9" s="8" t="s">
        <v>12</v>
      </c>
      <c r="C9" s="7" t="s">
        <v>57</v>
      </c>
      <c r="D9" s="7" t="s">
        <v>77</v>
      </c>
      <c r="E9" s="19">
        <v>5</v>
      </c>
      <c r="G9" s="9" t="s">
        <v>101</v>
      </c>
      <c r="H9" s="7" t="s">
        <v>372</v>
      </c>
      <c r="I9" s="7" t="s">
        <v>769</v>
      </c>
      <c r="J9" s="87"/>
      <c r="L9" s="79"/>
      <c r="M9" s="7"/>
      <c r="N9" s="7" t="s">
        <v>237</v>
      </c>
      <c r="R9" s="99">
        <v>7</v>
      </c>
      <c r="S9" s="84" t="s">
        <v>832</v>
      </c>
      <c r="T9" s="84" t="s">
        <v>836</v>
      </c>
      <c r="U9" s="87" t="s">
        <v>414</v>
      </c>
      <c r="V9" s="87" t="s">
        <v>791</v>
      </c>
      <c r="W9" s="3" t="s">
        <v>897</v>
      </c>
      <c r="Y9" s="31">
        <v>5</v>
      </c>
      <c r="Z9" s="32" t="s">
        <v>28</v>
      </c>
      <c r="AB9" s="390" t="s">
        <v>331</v>
      </c>
      <c r="AC9" s="390" t="s">
        <v>332</v>
      </c>
      <c r="AD9" s="390" t="s">
        <v>323</v>
      </c>
      <c r="AF9" s="7" t="s">
        <v>144</v>
      </c>
      <c r="AG9" s="7" t="s">
        <v>78</v>
      </c>
    </row>
    <row r="10" spans="1:33" x14ac:dyDescent="0.2">
      <c r="A10" s="7" t="s">
        <v>374</v>
      </c>
      <c r="B10" s="8" t="s">
        <v>13</v>
      </c>
      <c r="C10" s="7" t="s">
        <v>44</v>
      </c>
      <c r="D10" s="7" t="s">
        <v>78</v>
      </c>
      <c r="E10" s="19">
        <v>6</v>
      </c>
      <c r="G10" s="3" t="s">
        <v>57</v>
      </c>
      <c r="H10" s="7" t="s">
        <v>105</v>
      </c>
      <c r="I10" s="7" t="s">
        <v>911</v>
      </c>
      <c r="J10" s="87"/>
      <c r="L10" s="79"/>
      <c r="M10" s="7"/>
      <c r="N10" s="7" t="s">
        <v>216</v>
      </c>
      <c r="R10" s="100">
        <v>8</v>
      </c>
      <c r="S10" s="33" t="s">
        <v>432</v>
      </c>
      <c r="T10" s="33" t="s">
        <v>425</v>
      </c>
      <c r="U10" s="33" t="s">
        <v>319</v>
      </c>
      <c r="V10" s="33" t="s">
        <v>418</v>
      </c>
      <c r="W10" s="3" t="s">
        <v>907</v>
      </c>
      <c r="Y10" s="7">
        <v>6</v>
      </c>
      <c r="Z10" s="7" t="s">
        <v>29</v>
      </c>
      <c r="AB10" s="390" t="s">
        <v>330</v>
      </c>
      <c r="AC10" s="390" t="s">
        <v>333</v>
      </c>
      <c r="AD10" s="390" t="s">
        <v>414</v>
      </c>
      <c r="AF10" s="7" t="s">
        <v>145</v>
      </c>
      <c r="AG10" s="7" t="s">
        <v>79</v>
      </c>
    </row>
    <row r="11" spans="1:33" x14ac:dyDescent="0.2">
      <c r="A11" s="7" t="s">
        <v>373</v>
      </c>
      <c r="B11" s="8" t="s">
        <v>14</v>
      </c>
      <c r="C11" s="127" t="s">
        <v>308</v>
      </c>
      <c r="D11" s="7" t="s">
        <v>79</v>
      </c>
      <c r="E11" s="19">
        <v>7</v>
      </c>
      <c r="G11" s="3" t="s">
        <v>190</v>
      </c>
      <c r="H11" s="7" t="s">
        <v>106</v>
      </c>
      <c r="I11" s="7" t="s">
        <v>936</v>
      </c>
      <c r="J11" s="87"/>
      <c r="L11" s="79"/>
      <c r="M11" s="7"/>
      <c r="N11" s="7" t="s">
        <v>230</v>
      </c>
      <c r="R11" s="99">
        <v>9</v>
      </c>
      <c r="S11" s="33"/>
      <c r="T11" s="33"/>
      <c r="U11" s="33"/>
      <c r="V11" s="33"/>
      <c r="AB11" s="87" t="s">
        <v>575</v>
      </c>
      <c r="AC11" s="33" t="s">
        <v>342</v>
      </c>
      <c r="AD11" s="87" t="s">
        <v>344</v>
      </c>
      <c r="AF11" s="7" t="s">
        <v>146</v>
      </c>
      <c r="AG11" s="7" t="s">
        <v>80</v>
      </c>
    </row>
    <row r="12" spans="1:33" x14ac:dyDescent="0.2">
      <c r="A12" s="7" t="s">
        <v>221</v>
      </c>
      <c r="B12" s="8" t="s">
        <v>15</v>
      </c>
      <c r="C12" s="7" t="s">
        <v>764</v>
      </c>
      <c r="D12" s="7" t="s">
        <v>186</v>
      </c>
      <c r="E12" s="19">
        <v>8</v>
      </c>
      <c r="H12" s="7" t="s">
        <v>107</v>
      </c>
      <c r="I12" s="7" t="s">
        <v>913</v>
      </c>
      <c r="J12" s="87"/>
      <c r="L12" s="79"/>
      <c r="M12" s="7"/>
      <c r="N12" s="7" t="s">
        <v>236</v>
      </c>
      <c r="P12" s="7"/>
      <c r="Q12" s="7"/>
      <c r="R12" s="100">
        <v>10</v>
      </c>
      <c r="S12" s="33" t="s">
        <v>535</v>
      </c>
      <c r="T12" s="33" t="s">
        <v>537</v>
      </c>
      <c r="U12" s="33" t="s">
        <v>386</v>
      </c>
      <c r="V12" s="33" t="s">
        <v>418</v>
      </c>
      <c r="W12" s="3" t="s">
        <v>899</v>
      </c>
      <c r="AB12" s="87" t="s">
        <v>762</v>
      </c>
      <c r="AC12" s="87" t="s">
        <v>341</v>
      </c>
      <c r="AD12" s="87" t="s">
        <v>357</v>
      </c>
      <c r="AF12" s="7" t="s">
        <v>147</v>
      </c>
      <c r="AG12" s="7" t="s">
        <v>81</v>
      </c>
    </row>
    <row r="13" spans="1:33" x14ac:dyDescent="0.2">
      <c r="A13" s="7" t="s">
        <v>232</v>
      </c>
      <c r="B13" s="8" t="s">
        <v>16</v>
      </c>
      <c r="D13" s="7" t="s">
        <v>187</v>
      </c>
      <c r="E13" s="19">
        <v>9</v>
      </c>
      <c r="H13" s="7" t="s">
        <v>108</v>
      </c>
      <c r="I13" s="7" t="s">
        <v>914</v>
      </c>
      <c r="J13" s="87"/>
      <c r="L13" s="79"/>
      <c r="M13" s="7"/>
      <c r="N13" s="7" t="s">
        <v>393</v>
      </c>
      <c r="P13" s="7"/>
      <c r="Q13" s="7"/>
      <c r="R13" s="99">
        <v>11</v>
      </c>
      <c r="S13" s="33" t="s">
        <v>829</v>
      </c>
      <c r="T13" s="87" t="s">
        <v>830</v>
      </c>
      <c r="U13" s="87" t="s">
        <v>831</v>
      </c>
      <c r="V13" s="33" t="s">
        <v>522</v>
      </c>
      <c r="W13" s="3" t="s">
        <v>900</v>
      </c>
      <c r="AB13" s="390" t="s">
        <v>269</v>
      </c>
      <c r="AC13" s="390" t="s">
        <v>268</v>
      </c>
      <c r="AD13" s="390" t="s">
        <v>319</v>
      </c>
      <c r="AF13" s="7" t="s">
        <v>45</v>
      </c>
      <c r="AG13" s="7" t="s">
        <v>45</v>
      </c>
    </row>
    <row r="14" spans="1:33" x14ac:dyDescent="0.2">
      <c r="A14" s="7" t="s">
        <v>313</v>
      </c>
      <c r="B14" s="8" t="s">
        <v>17</v>
      </c>
      <c r="D14" s="7" t="s">
        <v>45</v>
      </c>
      <c r="E14" s="19">
        <v>10</v>
      </c>
      <c r="H14" s="7" t="s">
        <v>233</v>
      </c>
      <c r="I14" s="22" t="s">
        <v>915</v>
      </c>
      <c r="J14" s="87"/>
      <c r="L14" s="79"/>
      <c r="M14" s="7"/>
      <c r="P14" s="7"/>
      <c r="Q14" s="7"/>
      <c r="R14" s="100">
        <v>12</v>
      </c>
      <c r="S14" s="33" t="s">
        <v>757</v>
      </c>
      <c r="T14" s="33" t="s">
        <v>758</v>
      </c>
      <c r="U14" s="33" t="s">
        <v>353</v>
      </c>
      <c r="V14" s="33" t="s">
        <v>418</v>
      </c>
      <c r="W14" s="3" t="s">
        <v>903</v>
      </c>
      <c r="AB14" s="390" t="s">
        <v>284</v>
      </c>
      <c r="AC14" s="390" t="s">
        <v>285</v>
      </c>
      <c r="AD14" s="390" t="s">
        <v>345</v>
      </c>
      <c r="AF14" s="7" t="s">
        <v>148</v>
      </c>
      <c r="AG14" s="7" t="s">
        <v>55</v>
      </c>
    </row>
    <row r="15" spans="1:33" x14ac:dyDescent="0.2">
      <c r="A15" s="7" t="s">
        <v>315</v>
      </c>
      <c r="B15" s="8" t="s">
        <v>18</v>
      </c>
      <c r="D15" s="7" t="s">
        <v>55</v>
      </c>
      <c r="E15" s="19">
        <v>11</v>
      </c>
      <c r="H15" s="7" t="s">
        <v>235</v>
      </c>
      <c r="I15" s="22" t="s">
        <v>916</v>
      </c>
      <c r="J15" s="87"/>
      <c r="L15" s="79"/>
      <c r="P15" s="7"/>
      <c r="Q15" s="7"/>
      <c r="R15" s="99">
        <v>13</v>
      </c>
      <c r="S15" s="33" t="s">
        <v>426</v>
      </c>
      <c r="T15" s="33" t="s">
        <v>430</v>
      </c>
      <c r="U15" s="33" t="s">
        <v>323</v>
      </c>
      <c r="V15" s="33" t="s">
        <v>418</v>
      </c>
      <c r="W15" s="3" t="s">
        <v>894</v>
      </c>
      <c r="AB15" s="390" t="s">
        <v>271</v>
      </c>
      <c r="AC15" s="390" t="s">
        <v>270</v>
      </c>
      <c r="AD15" s="390" t="s">
        <v>344</v>
      </c>
      <c r="AF15" s="7" t="s">
        <v>149</v>
      </c>
      <c r="AG15" s="7" t="s">
        <v>56</v>
      </c>
    </row>
    <row r="16" spans="1:33" x14ac:dyDescent="0.2">
      <c r="A16" s="7" t="s">
        <v>224</v>
      </c>
      <c r="B16" s="8" t="s">
        <v>63</v>
      </c>
      <c r="D16" s="7" t="s">
        <v>56</v>
      </c>
      <c r="E16" s="19">
        <v>12</v>
      </c>
      <c r="H16" s="7" t="s">
        <v>109</v>
      </c>
      <c r="I16" s="22" t="s">
        <v>888</v>
      </c>
      <c r="J16" s="87"/>
      <c r="L16" s="79"/>
      <c r="P16" s="7"/>
      <c r="Q16" s="7"/>
      <c r="R16" s="100">
        <v>14</v>
      </c>
      <c r="S16" s="33" t="s">
        <v>773</v>
      </c>
      <c r="T16" s="33" t="s">
        <v>774</v>
      </c>
      <c r="U16" s="33" t="s">
        <v>357</v>
      </c>
      <c r="V16" s="87" t="s">
        <v>775</v>
      </c>
      <c r="W16" s="3" t="s">
        <v>891</v>
      </c>
      <c r="AB16" s="390" t="s">
        <v>213</v>
      </c>
      <c r="AC16" s="390" t="s">
        <v>286</v>
      </c>
      <c r="AD16" s="390" t="s">
        <v>319</v>
      </c>
      <c r="AF16" s="7" t="s">
        <v>47</v>
      </c>
      <c r="AG16" s="7" t="s">
        <v>47</v>
      </c>
    </row>
    <row r="17" spans="1:33" x14ac:dyDescent="0.2">
      <c r="A17" s="7" t="s">
        <v>234</v>
      </c>
      <c r="B17" s="8"/>
      <c r="D17" s="7" t="s">
        <v>47</v>
      </c>
      <c r="E17" s="19">
        <v>13</v>
      </c>
      <c r="H17" s="7" t="s">
        <v>238</v>
      </c>
      <c r="I17" s="7" t="s">
        <v>349</v>
      </c>
      <c r="J17" s="87"/>
      <c r="L17" s="79"/>
      <c r="P17" s="7"/>
      <c r="Q17" s="7"/>
      <c r="R17" s="99">
        <v>15</v>
      </c>
      <c r="S17" s="33" t="s">
        <v>568</v>
      </c>
      <c r="T17" s="33" t="s">
        <v>567</v>
      </c>
      <c r="U17" s="33" t="s">
        <v>763</v>
      </c>
      <c r="V17" s="33" t="s">
        <v>418</v>
      </c>
      <c r="W17" s="3" t="s">
        <v>891</v>
      </c>
      <c r="Y17" s="7">
        <v>7</v>
      </c>
      <c r="Z17" s="7" t="s">
        <v>30</v>
      </c>
      <c r="AB17" s="87" t="s">
        <v>294</v>
      </c>
      <c r="AC17" s="87" t="s">
        <v>293</v>
      </c>
      <c r="AD17" s="87" t="s">
        <v>319</v>
      </c>
      <c r="AF17" s="7" t="s">
        <v>150</v>
      </c>
      <c r="AG17" s="7" t="s">
        <v>82</v>
      </c>
    </row>
    <row r="18" spans="1:33" x14ac:dyDescent="0.2">
      <c r="A18" s="7" t="s">
        <v>225</v>
      </c>
      <c r="D18" s="7" t="s">
        <v>82</v>
      </c>
      <c r="E18" s="19">
        <v>14</v>
      </c>
      <c r="H18" s="7" t="s">
        <v>240</v>
      </c>
      <c r="I18" s="7" t="s">
        <v>57</v>
      </c>
      <c r="J18" s="87"/>
      <c r="L18" s="79"/>
      <c r="P18" s="7"/>
      <c r="Q18" s="7"/>
      <c r="R18" s="100">
        <v>16</v>
      </c>
      <c r="S18" s="87" t="s">
        <v>800</v>
      </c>
      <c r="T18" s="87" t="s">
        <v>801</v>
      </c>
      <c r="U18" s="87" t="s">
        <v>802</v>
      </c>
      <c r="V18" s="87" t="s">
        <v>803</v>
      </c>
      <c r="W18" s="3" t="s">
        <v>903</v>
      </c>
      <c r="AB18" s="87" t="s">
        <v>288</v>
      </c>
      <c r="AC18" s="87" t="s">
        <v>287</v>
      </c>
      <c r="AD18" s="87" t="s">
        <v>319</v>
      </c>
      <c r="AF18" s="7" t="s">
        <v>151</v>
      </c>
      <c r="AG18" s="7" t="s">
        <v>83</v>
      </c>
    </row>
    <row r="19" spans="1:33" x14ac:dyDescent="0.2">
      <c r="A19" s="7" t="s">
        <v>317</v>
      </c>
      <c r="D19" s="7" t="s">
        <v>83</v>
      </c>
      <c r="E19" s="19">
        <v>15</v>
      </c>
      <c r="H19" s="7" t="s">
        <v>241</v>
      </c>
      <c r="I19" s="7"/>
      <c r="J19" s="87"/>
      <c r="L19" s="79"/>
      <c r="P19" s="7"/>
      <c r="Q19" s="7"/>
      <c r="R19" s="99">
        <v>17</v>
      </c>
      <c r="S19" s="84" t="s">
        <v>833</v>
      </c>
      <c r="T19" s="84" t="s">
        <v>835</v>
      </c>
      <c r="U19" s="87" t="s">
        <v>386</v>
      </c>
      <c r="V19" s="87" t="s">
        <v>418</v>
      </c>
      <c r="W19" s="3" t="s">
        <v>895</v>
      </c>
      <c r="AB19" s="390" t="s">
        <v>322</v>
      </c>
      <c r="AC19" s="390" t="s">
        <v>321</v>
      </c>
      <c r="AD19" s="390" t="s">
        <v>323</v>
      </c>
      <c r="AF19" s="7" t="s">
        <v>242</v>
      </c>
      <c r="AG19" s="7" t="s">
        <v>84</v>
      </c>
    </row>
    <row r="20" spans="1:33" x14ac:dyDescent="0.2">
      <c r="A20" s="7" t="s">
        <v>378</v>
      </c>
      <c r="B20" s="8"/>
      <c r="D20" s="7" t="s">
        <v>84</v>
      </c>
      <c r="E20" s="19">
        <v>16</v>
      </c>
      <c r="H20" s="7" t="s">
        <v>243</v>
      </c>
      <c r="I20" s="7"/>
      <c r="J20" s="87"/>
      <c r="L20" s="79"/>
      <c r="P20" s="7"/>
      <c r="Q20" s="7"/>
      <c r="R20" s="100">
        <v>18</v>
      </c>
      <c r="S20" s="33" t="s">
        <v>406</v>
      </c>
      <c r="T20" s="33" t="s">
        <v>424</v>
      </c>
      <c r="U20" s="33" t="s">
        <v>353</v>
      </c>
      <c r="V20" s="33" t="s">
        <v>418</v>
      </c>
      <c r="W20" s="3" t="s">
        <v>901</v>
      </c>
      <c r="AB20" s="390" t="s">
        <v>360</v>
      </c>
      <c r="AC20" s="390" t="s">
        <v>359</v>
      </c>
      <c r="AD20" s="390" t="s">
        <v>357</v>
      </c>
      <c r="AF20" s="7" t="s">
        <v>244</v>
      </c>
      <c r="AG20" s="7" t="s">
        <v>85</v>
      </c>
    </row>
    <row r="21" spans="1:33" x14ac:dyDescent="0.2">
      <c r="A21" s="7" t="s">
        <v>380</v>
      </c>
      <c r="B21" s="8"/>
      <c r="D21" s="7" t="s">
        <v>85</v>
      </c>
      <c r="E21" s="19">
        <v>17</v>
      </c>
      <c r="H21" s="7" t="s">
        <v>245</v>
      </c>
      <c r="I21" s="7"/>
      <c r="J21" s="87"/>
      <c r="L21" s="79"/>
      <c r="P21" s="7"/>
      <c r="Q21" s="7"/>
      <c r="R21" s="99">
        <v>19</v>
      </c>
      <c r="S21" s="87" t="s">
        <v>859</v>
      </c>
      <c r="T21" s="87" t="s">
        <v>860</v>
      </c>
      <c r="U21" s="87" t="s">
        <v>386</v>
      </c>
      <c r="V21" s="87" t="s">
        <v>828</v>
      </c>
      <c r="W21" s="3" t="s">
        <v>902</v>
      </c>
      <c r="AB21" s="390" t="s">
        <v>362</v>
      </c>
      <c r="AC21" s="390" t="s">
        <v>363</v>
      </c>
      <c r="AD21" s="390" t="s">
        <v>345</v>
      </c>
      <c r="AF21" s="7" t="s">
        <v>246</v>
      </c>
      <c r="AG21" s="7" t="s">
        <v>86</v>
      </c>
    </row>
    <row r="22" spans="1:33" x14ac:dyDescent="0.2">
      <c r="A22" s="22" t="s">
        <v>382</v>
      </c>
      <c r="B22" s="8"/>
      <c r="D22" s="7" t="s">
        <v>86</v>
      </c>
      <c r="E22" s="19">
        <v>18</v>
      </c>
      <c r="H22" s="7" t="s">
        <v>247</v>
      </c>
      <c r="I22" s="7"/>
      <c r="J22" s="87"/>
      <c r="L22" s="79"/>
      <c r="P22" s="7"/>
      <c r="Q22" s="7"/>
      <c r="R22" s="100">
        <v>20</v>
      </c>
      <c r="S22" s="33" t="s">
        <v>819</v>
      </c>
      <c r="T22" s="87" t="s">
        <v>826</v>
      </c>
      <c r="U22" s="87" t="s">
        <v>827</v>
      </c>
      <c r="V22" s="87" t="s">
        <v>828</v>
      </c>
      <c r="W22" s="3" t="s">
        <v>901</v>
      </c>
      <c r="AB22" s="390" t="s">
        <v>364</v>
      </c>
      <c r="AC22" s="390" t="s">
        <v>365</v>
      </c>
      <c r="AD22" s="390" t="s">
        <v>366</v>
      </c>
      <c r="AF22" s="7" t="s">
        <v>152</v>
      </c>
      <c r="AG22" s="7" t="s">
        <v>87</v>
      </c>
    </row>
    <row r="23" spans="1:33" x14ac:dyDescent="0.2">
      <c r="A23" s="7" t="s">
        <v>409</v>
      </c>
      <c r="B23" s="8"/>
      <c r="D23" s="7" t="s">
        <v>87</v>
      </c>
      <c r="E23" s="19">
        <v>19</v>
      </c>
      <c r="H23" s="7" t="s">
        <v>248</v>
      </c>
      <c r="I23" s="7"/>
      <c r="J23" s="33"/>
      <c r="L23" s="79"/>
      <c r="P23" s="7"/>
      <c r="Q23" s="7"/>
      <c r="R23" s="99">
        <v>21</v>
      </c>
      <c r="S23" s="33" t="s">
        <v>837</v>
      </c>
      <c r="T23" s="87" t="s">
        <v>838</v>
      </c>
      <c r="U23" s="87" t="s">
        <v>386</v>
      </c>
      <c r="V23" s="87" t="s">
        <v>828</v>
      </c>
      <c r="W23" s="3" t="s">
        <v>901</v>
      </c>
      <c r="AB23" s="390" t="s">
        <v>367</v>
      </c>
      <c r="AC23" s="390" t="s">
        <v>368</v>
      </c>
      <c r="AD23" s="390" t="s">
        <v>369</v>
      </c>
      <c r="AF23" s="7" t="s">
        <v>153</v>
      </c>
      <c r="AG23" s="7" t="s">
        <v>88</v>
      </c>
    </row>
    <row r="24" spans="1:33" x14ac:dyDescent="0.2">
      <c r="A24" s="7" t="s">
        <v>431</v>
      </c>
      <c r="B24" s="8"/>
      <c r="D24" s="7" t="s">
        <v>88</v>
      </c>
      <c r="E24" s="19">
        <v>20</v>
      </c>
      <c r="H24" s="7" t="s">
        <v>292</v>
      </c>
      <c r="I24" s="7"/>
      <c r="J24" s="87"/>
      <c r="L24" s="79"/>
      <c r="P24" s="7"/>
      <c r="Q24" s="7"/>
      <c r="R24" s="100">
        <v>22</v>
      </c>
      <c r="S24" s="33" t="s">
        <v>822</v>
      </c>
      <c r="T24" s="87" t="s">
        <v>823</v>
      </c>
      <c r="U24" s="87" t="s">
        <v>824</v>
      </c>
      <c r="V24" s="87" t="s">
        <v>825</v>
      </c>
      <c r="W24" s="3" t="s">
        <v>905</v>
      </c>
      <c r="AB24" s="390" t="s">
        <v>371</v>
      </c>
      <c r="AC24" s="390" t="s">
        <v>370</v>
      </c>
      <c r="AD24" s="390" t="s">
        <v>323</v>
      </c>
      <c r="AF24" s="7" t="s">
        <v>154</v>
      </c>
      <c r="AG24" s="7" t="s">
        <v>50</v>
      </c>
    </row>
    <row r="25" spans="1:33" x14ac:dyDescent="0.2">
      <c r="B25" s="8"/>
      <c r="D25" s="7" t="s">
        <v>50</v>
      </c>
      <c r="E25" s="19">
        <v>21</v>
      </c>
      <c r="H25" s="7" t="s">
        <v>249</v>
      </c>
      <c r="I25" s="7"/>
      <c r="J25" s="87"/>
      <c r="P25" s="7"/>
      <c r="Q25" s="7"/>
      <c r="R25" s="99">
        <v>23</v>
      </c>
      <c r="S25" s="87" t="s">
        <v>812</v>
      </c>
      <c r="T25" s="87" t="s">
        <v>813</v>
      </c>
      <c r="U25" s="87" t="s">
        <v>386</v>
      </c>
      <c r="V25" s="33" t="s">
        <v>522</v>
      </c>
      <c r="W25" s="3" t="s">
        <v>901</v>
      </c>
      <c r="AB25" s="33" t="s">
        <v>387</v>
      </c>
      <c r="AC25" s="87" t="s">
        <v>388</v>
      </c>
      <c r="AD25" s="87" t="s">
        <v>319</v>
      </c>
      <c r="AF25" s="7" t="s">
        <v>155</v>
      </c>
      <c r="AG25" s="7" t="s">
        <v>58</v>
      </c>
    </row>
    <row r="26" spans="1:33" ht="13" x14ac:dyDescent="0.2">
      <c r="B26"/>
      <c r="C26"/>
      <c r="D26" s="7" t="s">
        <v>58</v>
      </c>
      <c r="E26" s="19">
        <v>22</v>
      </c>
      <c r="H26" s="7" t="s">
        <v>250</v>
      </c>
      <c r="I26" s="7"/>
      <c r="J26" s="88"/>
      <c r="L26" s="79"/>
      <c r="P26" s="7"/>
      <c r="Q26" s="7"/>
      <c r="R26" s="100">
        <v>24</v>
      </c>
      <c r="S26" s="33"/>
      <c r="T26" s="33"/>
      <c r="U26" s="33"/>
      <c r="V26" s="33"/>
      <c r="AB26" s="390" t="s">
        <v>394</v>
      </c>
      <c r="AC26" s="390" t="s">
        <v>396</v>
      </c>
      <c r="AD26" s="390" t="s">
        <v>323</v>
      </c>
      <c r="AF26" s="7" t="s">
        <v>156</v>
      </c>
      <c r="AG26" s="7" t="s">
        <v>89</v>
      </c>
    </row>
    <row r="27" spans="1:33" x14ac:dyDescent="0.2">
      <c r="B27" s="8"/>
      <c r="D27" s="7" t="s">
        <v>89</v>
      </c>
      <c r="E27" s="19">
        <v>23</v>
      </c>
      <c r="H27" s="7" t="s">
        <v>289</v>
      </c>
      <c r="I27" s="7"/>
      <c r="J27" s="87"/>
      <c r="L27" s="79"/>
      <c r="P27" s="7"/>
      <c r="Q27" s="7"/>
      <c r="R27" s="99">
        <v>25</v>
      </c>
      <c r="S27" s="33" t="s">
        <v>787</v>
      </c>
      <c r="T27" s="87" t="s">
        <v>790</v>
      </c>
      <c r="U27" s="87" t="s">
        <v>344</v>
      </c>
      <c r="V27" s="87" t="s">
        <v>791</v>
      </c>
      <c r="W27" s="3" t="s">
        <v>897</v>
      </c>
      <c r="AB27" s="390" t="s">
        <v>405</v>
      </c>
      <c r="AC27" s="390" t="s">
        <v>404</v>
      </c>
      <c r="AD27" s="390" t="s">
        <v>344</v>
      </c>
      <c r="AF27" s="7" t="s">
        <v>157</v>
      </c>
      <c r="AG27" s="7" t="s">
        <v>90</v>
      </c>
    </row>
    <row r="28" spans="1:33" x14ac:dyDescent="0.2">
      <c r="B28" s="8"/>
      <c r="D28" s="7" t="s">
        <v>90</v>
      </c>
      <c r="E28" s="19">
        <v>24</v>
      </c>
      <c r="H28" s="7" t="s">
        <v>290</v>
      </c>
      <c r="I28" s="7"/>
      <c r="J28" s="87"/>
      <c r="L28" s="79"/>
      <c r="P28" s="7"/>
      <c r="Q28" s="7"/>
      <c r="R28" s="100">
        <v>26</v>
      </c>
      <c r="S28" s="33" t="s">
        <v>676</v>
      </c>
      <c r="T28" s="33" t="s">
        <v>580</v>
      </c>
      <c r="U28" s="33" t="s">
        <v>353</v>
      </c>
      <c r="V28" s="33" t="s">
        <v>418</v>
      </c>
      <c r="W28" s="3" t="s">
        <v>899</v>
      </c>
      <c r="AB28" s="390" t="s">
        <v>398</v>
      </c>
      <c r="AC28" s="390" t="s">
        <v>397</v>
      </c>
      <c r="AD28" s="390" t="s">
        <v>357</v>
      </c>
      <c r="AF28" s="7" t="s">
        <v>53</v>
      </c>
      <c r="AG28" s="7" t="s">
        <v>53</v>
      </c>
    </row>
    <row r="29" spans="1:33" ht="13" x14ac:dyDescent="0.2">
      <c r="B29"/>
      <c r="C29"/>
      <c r="D29" s="7" t="s">
        <v>53</v>
      </c>
      <c r="E29" s="19">
        <v>25</v>
      </c>
      <c r="J29" s="87"/>
      <c r="P29" s="7"/>
      <c r="Q29" s="7"/>
      <c r="R29" s="99">
        <v>27</v>
      </c>
      <c r="S29" s="87" t="s">
        <v>783</v>
      </c>
      <c r="T29" s="87" t="s">
        <v>788</v>
      </c>
      <c r="U29" s="87" t="s">
        <v>789</v>
      </c>
      <c r="V29" s="87" t="s">
        <v>418</v>
      </c>
      <c r="W29" s="3" t="s">
        <v>900</v>
      </c>
      <c r="AB29" s="390" t="s">
        <v>399</v>
      </c>
      <c r="AC29" s="390" t="s">
        <v>400</v>
      </c>
      <c r="AD29" s="390" t="s">
        <v>386</v>
      </c>
      <c r="AF29" s="7" t="s">
        <v>52</v>
      </c>
      <c r="AG29" s="7" t="s">
        <v>52</v>
      </c>
    </row>
    <row r="30" spans="1:33" x14ac:dyDescent="0.2">
      <c r="B30" s="8"/>
      <c r="D30" s="7" t="s">
        <v>52</v>
      </c>
      <c r="E30" s="19">
        <v>26</v>
      </c>
      <c r="H30" s="7" t="s">
        <v>190</v>
      </c>
      <c r="J30" s="87"/>
      <c r="P30" s="7"/>
      <c r="Q30" s="7"/>
      <c r="R30" s="100">
        <v>28</v>
      </c>
      <c r="S30" s="87" t="s">
        <v>804</v>
      </c>
      <c r="T30" s="87" t="s">
        <v>805</v>
      </c>
      <c r="U30" s="87" t="s">
        <v>806</v>
      </c>
      <c r="V30" s="87" t="s">
        <v>803</v>
      </c>
      <c r="W30" s="3" t="s">
        <v>903</v>
      </c>
      <c r="AB30" s="390" t="s">
        <v>398</v>
      </c>
      <c r="AC30" s="390" t="s">
        <v>397</v>
      </c>
      <c r="AD30" s="390" t="s">
        <v>357</v>
      </c>
      <c r="AF30" s="7" t="s">
        <v>91</v>
      </c>
      <c r="AG30" s="7" t="s">
        <v>91</v>
      </c>
    </row>
    <row r="31" spans="1:33" x14ac:dyDescent="0.2">
      <c r="B31" s="8"/>
      <c r="D31" s="7" t="s">
        <v>91</v>
      </c>
      <c r="E31" s="19">
        <v>27</v>
      </c>
      <c r="H31" s="7" t="s">
        <v>251</v>
      </c>
      <c r="J31" s="87"/>
      <c r="L31" s="79"/>
      <c r="P31" s="7"/>
      <c r="Q31" s="7"/>
      <c r="R31" s="99">
        <v>29</v>
      </c>
      <c r="S31" s="87" t="s">
        <v>858</v>
      </c>
      <c r="T31" s="87" t="s">
        <v>861</v>
      </c>
      <c r="U31" s="87" t="s">
        <v>386</v>
      </c>
      <c r="V31" s="87" t="s">
        <v>828</v>
      </c>
      <c r="W31" s="3" t="s">
        <v>902</v>
      </c>
      <c r="AB31" s="390" t="s">
        <v>405</v>
      </c>
      <c r="AC31" s="390" t="s">
        <v>404</v>
      </c>
      <c r="AD31" s="390" t="s">
        <v>414</v>
      </c>
      <c r="AF31" s="7" t="s">
        <v>266</v>
      </c>
      <c r="AG31" s="7" t="s">
        <v>92</v>
      </c>
    </row>
    <row r="32" spans="1:33" x14ac:dyDescent="0.2">
      <c r="B32" s="8"/>
      <c r="D32" s="7" t="s">
        <v>265</v>
      </c>
      <c r="E32" s="7">
        <v>1.67</v>
      </c>
      <c r="H32" s="7" t="s">
        <v>252</v>
      </c>
      <c r="J32" s="87"/>
      <c r="P32" s="7"/>
      <c r="Q32" s="7"/>
      <c r="R32" s="100">
        <v>30</v>
      </c>
      <c r="S32" s="87" t="s">
        <v>815</v>
      </c>
      <c r="T32" s="87" t="s">
        <v>816</v>
      </c>
      <c r="U32" s="87" t="s">
        <v>817</v>
      </c>
      <c r="V32" s="87" t="s">
        <v>818</v>
      </c>
      <c r="W32" s="3" t="s">
        <v>895</v>
      </c>
      <c r="AB32" s="390" t="s">
        <v>408</v>
      </c>
      <c r="AC32" s="390" t="s">
        <v>410</v>
      </c>
      <c r="AD32" s="390" t="s">
        <v>414</v>
      </c>
      <c r="AF32" s="7" t="s">
        <v>158</v>
      </c>
      <c r="AG32" s="7" t="s">
        <v>93</v>
      </c>
    </row>
    <row r="33" spans="2:33" x14ac:dyDescent="0.2">
      <c r="B33" s="8"/>
      <c r="D33" s="7" t="s">
        <v>93</v>
      </c>
      <c r="E33" s="58">
        <v>6.5</v>
      </c>
      <c r="H33" s="7" t="s">
        <v>253</v>
      </c>
      <c r="J33" s="87"/>
      <c r="L33" s="79"/>
      <c r="P33" s="7"/>
      <c r="Q33" s="7"/>
      <c r="R33" s="99">
        <v>31</v>
      </c>
      <c r="S33" s="33" t="s">
        <v>387</v>
      </c>
      <c r="T33" s="33" t="s">
        <v>388</v>
      </c>
      <c r="U33" s="33" t="s">
        <v>319</v>
      </c>
      <c r="V33" s="33" t="s">
        <v>418</v>
      </c>
      <c r="W33" s="3" t="s">
        <v>894</v>
      </c>
      <c r="AB33" s="87" t="s">
        <v>411</v>
      </c>
      <c r="AC33" s="87" t="s">
        <v>573</v>
      </c>
      <c r="AD33" s="87" t="s">
        <v>357</v>
      </c>
      <c r="AF33" s="7" t="s">
        <v>54</v>
      </c>
      <c r="AG33" s="7" t="s">
        <v>54</v>
      </c>
    </row>
    <row r="34" spans="2:33" x14ac:dyDescent="0.2">
      <c r="B34" s="8"/>
      <c r="D34" s="7" t="s">
        <v>54</v>
      </c>
      <c r="E34" s="58">
        <v>3.5</v>
      </c>
      <c r="H34" s="7" t="s">
        <v>254</v>
      </c>
      <c r="J34" s="87"/>
      <c r="L34" s="79"/>
      <c r="P34" s="7"/>
      <c r="Q34" s="7"/>
      <c r="R34" s="100">
        <v>32</v>
      </c>
      <c r="S34" s="33" t="s">
        <v>723</v>
      </c>
      <c r="T34" s="33" t="s">
        <v>724</v>
      </c>
      <c r="U34" s="33" t="s">
        <v>323</v>
      </c>
      <c r="V34" s="33" t="s">
        <v>418</v>
      </c>
      <c r="W34" s="3" t="s">
        <v>905</v>
      </c>
      <c r="AB34" s="87" t="s">
        <v>406</v>
      </c>
      <c r="AC34" s="87" t="s">
        <v>423</v>
      </c>
      <c r="AD34" s="87" t="s">
        <v>353</v>
      </c>
      <c r="AF34" s="7" t="s">
        <v>94</v>
      </c>
      <c r="AG34" s="7" t="s">
        <v>94</v>
      </c>
    </row>
    <row r="35" spans="2:33" x14ac:dyDescent="0.2">
      <c r="B35" s="8"/>
      <c r="D35" s="7" t="s">
        <v>94</v>
      </c>
      <c r="E35" s="7">
        <v>-3</v>
      </c>
      <c r="H35" s="7" t="s">
        <v>255</v>
      </c>
      <c r="J35" s="87"/>
      <c r="L35" s="79"/>
      <c r="P35" s="7"/>
      <c r="Q35" s="7"/>
      <c r="R35" s="99">
        <v>33</v>
      </c>
      <c r="S35" s="33" t="s">
        <v>576</v>
      </c>
      <c r="T35" s="33" t="s">
        <v>577</v>
      </c>
      <c r="U35" s="33" t="s">
        <v>777</v>
      </c>
      <c r="V35" s="33" t="s">
        <v>419</v>
      </c>
      <c r="W35" s="3" t="s">
        <v>898</v>
      </c>
      <c r="AB35" s="87" t="s">
        <v>420</v>
      </c>
      <c r="AC35" s="87" t="s">
        <v>421</v>
      </c>
      <c r="AD35" s="87" t="s">
        <v>323</v>
      </c>
      <c r="AF35" s="7" t="s">
        <v>49</v>
      </c>
      <c r="AG35" s="7" t="s">
        <v>49</v>
      </c>
    </row>
    <row r="36" spans="2:33" x14ac:dyDescent="0.2">
      <c r="B36" s="8"/>
      <c r="D36" s="7" t="s">
        <v>49</v>
      </c>
      <c r="E36" s="7">
        <v>-4</v>
      </c>
      <c r="H36" s="7" t="s">
        <v>256</v>
      </c>
      <c r="J36" s="87"/>
      <c r="L36" s="79"/>
      <c r="P36" s="7"/>
      <c r="Q36" s="7"/>
      <c r="R36" s="100">
        <v>34</v>
      </c>
      <c r="S36" s="33" t="s">
        <v>755</v>
      </c>
      <c r="T36" s="33" t="s">
        <v>675</v>
      </c>
      <c r="U36" s="33" t="s">
        <v>345</v>
      </c>
      <c r="V36" s="33" t="s">
        <v>418</v>
      </c>
      <c r="W36" s="3" t="s">
        <v>895</v>
      </c>
      <c r="AB36" s="390" t="s">
        <v>422</v>
      </c>
      <c r="AC36" s="390" t="s">
        <v>428</v>
      </c>
      <c r="AD36" s="390" t="s">
        <v>344</v>
      </c>
      <c r="AF36" s="7" t="s">
        <v>51</v>
      </c>
      <c r="AG36" s="7" t="s">
        <v>51</v>
      </c>
    </row>
    <row r="37" spans="2:33" x14ac:dyDescent="0.2">
      <c r="B37" s="8"/>
      <c r="D37" s="7" t="s">
        <v>51</v>
      </c>
      <c r="E37" s="58">
        <v>1.5</v>
      </c>
      <c r="H37" s="7" t="s">
        <v>257</v>
      </c>
      <c r="J37" s="87"/>
      <c r="L37" s="79"/>
      <c r="P37" s="7"/>
      <c r="Q37" s="7"/>
      <c r="R37" s="99">
        <v>35</v>
      </c>
      <c r="S37" s="33" t="s">
        <v>575</v>
      </c>
      <c r="T37" s="33" t="s">
        <v>342</v>
      </c>
      <c r="U37" s="33" t="s">
        <v>344</v>
      </c>
      <c r="V37" s="33" t="s">
        <v>419</v>
      </c>
      <c r="W37" s="3" t="s">
        <v>898</v>
      </c>
      <c r="AB37" s="87" t="s">
        <v>432</v>
      </c>
      <c r="AC37" s="87" t="s">
        <v>425</v>
      </c>
      <c r="AD37" s="87" t="s">
        <v>319</v>
      </c>
      <c r="AF37" s="7" t="s">
        <v>95</v>
      </c>
      <c r="AG37" s="7" t="s">
        <v>95</v>
      </c>
    </row>
    <row r="38" spans="2:33" x14ac:dyDescent="0.2">
      <c r="B38" s="8"/>
      <c r="D38" s="7" t="s">
        <v>95</v>
      </c>
      <c r="E38" s="58">
        <v>0.5</v>
      </c>
      <c r="H38" s="7" t="s">
        <v>258</v>
      </c>
      <c r="J38" s="87"/>
      <c r="L38" s="79"/>
      <c r="P38" s="7"/>
      <c r="Q38" s="7"/>
      <c r="R38" s="100">
        <v>36</v>
      </c>
      <c r="S38" s="33" t="s">
        <v>415</v>
      </c>
      <c r="T38" s="33" t="s">
        <v>416</v>
      </c>
      <c r="U38" s="33" t="s">
        <v>357</v>
      </c>
      <c r="V38" s="33" t="s">
        <v>418</v>
      </c>
      <c r="W38" s="3" t="s">
        <v>906</v>
      </c>
      <c r="AB38" s="152" t="s">
        <v>429</v>
      </c>
      <c r="AC38" s="87" t="s">
        <v>430</v>
      </c>
      <c r="AD38" s="152" t="s">
        <v>323</v>
      </c>
      <c r="AF38" s="7" t="s">
        <v>159</v>
      </c>
      <c r="AG38" s="7" t="s">
        <v>114</v>
      </c>
    </row>
    <row r="39" spans="2:33" x14ac:dyDescent="0.2">
      <c r="B39" s="8"/>
      <c r="D39" s="7" t="s">
        <v>114</v>
      </c>
      <c r="E39" s="58">
        <v>5.5</v>
      </c>
      <c r="H39" s="7" t="s">
        <v>259</v>
      </c>
      <c r="J39" s="87"/>
      <c r="L39" s="79"/>
      <c r="P39" s="7"/>
      <c r="Q39" s="7"/>
      <c r="R39" s="99">
        <v>37</v>
      </c>
      <c r="S39" s="87" t="s">
        <v>870</v>
      </c>
      <c r="T39" s="87" t="s">
        <v>869</v>
      </c>
      <c r="U39" s="33" t="s">
        <v>353</v>
      </c>
      <c r="V39" s="33" t="s">
        <v>418</v>
      </c>
      <c r="W39" s="3" t="s">
        <v>895</v>
      </c>
      <c r="AB39" s="390" t="s">
        <v>499</v>
      </c>
      <c r="AC39" s="390" t="s">
        <v>500</v>
      </c>
      <c r="AD39" s="390" t="s">
        <v>345</v>
      </c>
      <c r="AF39" s="7" t="s">
        <v>160</v>
      </c>
      <c r="AG39" s="7" t="s">
        <v>115</v>
      </c>
    </row>
    <row r="40" spans="2:33" x14ac:dyDescent="0.2">
      <c r="B40" s="8"/>
      <c r="D40" s="7" t="s">
        <v>115</v>
      </c>
      <c r="E40" s="58">
        <v>4.5</v>
      </c>
      <c r="H40" s="7" t="s">
        <v>260</v>
      </c>
      <c r="J40" s="87"/>
      <c r="L40" s="79"/>
      <c r="P40" s="7"/>
      <c r="Q40" s="7"/>
      <c r="R40" s="100">
        <v>38</v>
      </c>
      <c r="S40" s="33" t="s">
        <v>864</v>
      </c>
      <c r="T40" s="87" t="s">
        <v>863</v>
      </c>
      <c r="U40" s="87" t="s">
        <v>353</v>
      </c>
      <c r="V40" s="87" t="s">
        <v>418</v>
      </c>
      <c r="W40" s="3" t="s">
        <v>903</v>
      </c>
      <c r="AB40" s="390" t="s">
        <v>759</v>
      </c>
      <c r="AC40" s="390" t="s">
        <v>534</v>
      </c>
      <c r="AD40" s="390" t="s">
        <v>345</v>
      </c>
      <c r="AF40" s="7" t="s">
        <v>161</v>
      </c>
      <c r="AG40" s="7" t="s">
        <v>116</v>
      </c>
    </row>
    <row r="41" spans="2:33" ht="13" x14ac:dyDescent="0.2">
      <c r="B41"/>
      <c r="C41"/>
      <c r="D41" s="7" t="s">
        <v>116</v>
      </c>
      <c r="E41" s="17" t="s">
        <v>261</v>
      </c>
      <c r="F41"/>
      <c r="G41"/>
      <c r="H41" s="7" t="s">
        <v>262</v>
      </c>
      <c r="J41" s="87"/>
      <c r="L41" s="79"/>
      <c r="P41" s="7"/>
      <c r="Q41" s="7"/>
      <c r="R41" s="99">
        <v>39</v>
      </c>
      <c r="S41" s="87" t="s">
        <v>867</v>
      </c>
      <c r="T41" s="87" t="s">
        <v>866</v>
      </c>
      <c r="U41" s="87" t="s">
        <v>344</v>
      </c>
      <c r="V41" s="87" t="s">
        <v>871</v>
      </c>
      <c r="W41" s="3" t="s">
        <v>898</v>
      </c>
      <c r="AB41" s="87" t="s">
        <v>536</v>
      </c>
      <c r="AC41" s="87" t="s">
        <v>537</v>
      </c>
      <c r="AD41" s="87" t="s">
        <v>386</v>
      </c>
      <c r="AF41" s="7" t="s">
        <v>162</v>
      </c>
      <c r="AG41" s="7" t="s">
        <v>117</v>
      </c>
    </row>
    <row r="42" spans="2:33" x14ac:dyDescent="0.2">
      <c r="B42" s="8"/>
      <c r="D42" s="7" t="s">
        <v>117</v>
      </c>
      <c r="E42" s="54">
        <f>1/3</f>
        <v>0.33333333333333331</v>
      </c>
      <c r="H42" s="7" t="s">
        <v>267</v>
      </c>
      <c r="J42" s="87"/>
      <c r="P42" s="7"/>
      <c r="Q42" s="7"/>
      <c r="R42" s="100">
        <v>40</v>
      </c>
      <c r="S42" s="33" t="s">
        <v>294</v>
      </c>
      <c r="T42" s="33" t="s">
        <v>293</v>
      </c>
      <c r="U42" s="33" t="s">
        <v>319</v>
      </c>
      <c r="V42" s="33" t="s">
        <v>418</v>
      </c>
      <c r="W42" s="3" t="s">
        <v>904</v>
      </c>
      <c r="AB42" s="87" t="s">
        <v>538</v>
      </c>
      <c r="AC42" s="87" t="s">
        <v>539</v>
      </c>
      <c r="AD42" s="87" t="s">
        <v>357</v>
      </c>
      <c r="AF42" s="7" t="s">
        <v>163</v>
      </c>
      <c r="AG42" s="7" t="s">
        <v>118</v>
      </c>
    </row>
    <row r="43" spans="2:33" x14ac:dyDescent="0.2">
      <c r="B43" s="8"/>
      <c r="D43" s="7" t="s">
        <v>118</v>
      </c>
      <c r="E43" s="54">
        <f>2/3</f>
        <v>0.66666666666666663</v>
      </c>
      <c r="H43" s="7" t="s">
        <v>283</v>
      </c>
      <c r="J43" s="87"/>
      <c r="L43" s="79"/>
      <c r="P43" s="7"/>
      <c r="Q43" s="7"/>
      <c r="R43" s="99">
        <v>41</v>
      </c>
      <c r="S43" s="33" t="s">
        <v>705</v>
      </c>
      <c r="T43" s="33" t="s">
        <v>703</v>
      </c>
      <c r="U43" s="33" t="s">
        <v>414</v>
      </c>
      <c r="V43" s="87" t="s">
        <v>791</v>
      </c>
      <c r="W43" s="3" t="s">
        <v>897</v>
      </c>
      <c r="AB43" s="87" t="s">
        <v>576</v>
      </c>
      <c r="AC43" s="33" t="s">
        <v>577</v>
      </c>
      <c r="AD43" s="87" t="s">
        <v>777</v>
      </c>
      <c r="AF43" s="7" t="s">
        <v>263</v>
      </c>
      <c r="AG43" s="7" t="s">
        <v>119</v>
      </c>
    </row>
    <row r="44" spans="2:33" x14ac:dyDescent="0.2">
      <c r="B44" s="8"/>
      <c r="D44" s="7" t="s">
        <v>119</v>
      </c>
      <c r="E44" s="7">
        <v>-1</v>
      </c>
      <c r="H44" s="7" t="s">
        <v>273</v>
      </c>
      <c r="J44" s="87"/>
      <c r="L44" s="79"/>
      <c r="P44" s="7"/>
      <c r="Q44" s="7"/>
      <c r="R44" s="100">
        <v>42</v>
      </c>
      <c r="S44" s="33" t="s">
        <v>872</v>
      </c>
      <c r="T44" s="33" t="s">
        <v>874</v>
      </c>
      <c r="U44" s="87" t="s">
        <v>386</v>
      </c>
      <c r="V44" s="87" t="s">
        <v>418</v>
      </c>
      <c r="W44" s="3" t="s">
        <v>899</v>
      </c>
      <c r="AB44" s="390" t="s">
        <v>578</v>
      </c>
      <c r="AC44" s="149" t="s">
        <v>579</v>
      </c>
      <c r="AD44" s="390" t="s">
        <v>414</v>
      </c>
      <c r="AF44" s="7" t="s">
        <v>264</v>
      </c>
      <c r="AG44" s="7" t="s">
        <v>120</v>
      </c>
    </row>
    <row r="45" spans="2:33" x14ac:dyDescent="0.2">
      <c r="B45" s="8"/>
      <c r="D45" s="7" t="s">
        <v>120</v>
      </c>
      <c r="E45" s="7">
        <v>-2</v>
      </c>
      <c r="H45" s="7" t="s">
        <v>274</v>
      </c>
      <c r="J45" s="87"/>
      <c r="L45" s="79"/>
      <c r="N45" s="134"/>
      <c r="P45" s="7"/>
      <c r="Q45" s="7"/>
      <c r="R45" s="99">
        <v>43</v>
      </c>
      <c r="S45" s="33" t="s">
        <v>877</v>
      </c>
      <c r="T45" s="33" t="s">
        <v>876</v>
      </c>
      <c r="U45" s="33" t="s">
        <v>414</v>
      </c>
      <c r="V45" s="87" t="s">
        <v>791</v>
      </c>
      <c r="W45" s="3" t="s">
        <v>897</v>
      </c>
      <c r="AB45" s="87" t="s">
        <v>676</v>
      </c>
      <c r="AC45" s="33" t="s">
        <v>580</v>
      </c>
      <c r="AD45" s="87" t="s">
        <v>353</v>
      </c>
      <c r="AF45" s="7" t="s">
        <v>182</v>
      </c>
      <c r="AG45" s="7" t="s">
        <v>182</v>
      </c>
    </row>
    <row r="46" spans="2:33" ht="13" x14ac:dyDescent="0.2">
      <c r="B46"/>
      <c r="C46"/>
      <c r="D46" s="7" t="s">
        <v>176</v>
      </c>
      <c r="E46" s="7">
        <v>2.5</v>
      </c>
      <c r="F46"/>
      <c r="G46"/>
      <c r="H46" s="7" t="s">
        <v>275</v>
      </c>
      <c r="J46" s="87"/>
      <c r="L46" s="79"/>
      <c r="P46" s="7"/>
      <c r="Q46" s="7"/>
      <c r="R46" s="100">
        <v>44</v>
      </c>
      <c r="S46" s="33" t="s">
        <v>880</v>
      </c>
      <c r="T46" s="33" t="s">
        <v>879</v>
      </c>
      <c r="U46" s="33" t="s">
        <v>353</v>
      </c>
      <c r="V46" s="87" t="s">
        <v>828</v>
      </c>
      <c r="W46" s="3" t="s">
        <v>902</v>
      </c>
      <c r="AB46" s="541" t="s">
        <v>582</v>
      </c>
      <c r="AC46" s="70" t="s">
        <v>581</v>
      </c>
      <c r="AD46" s="541" t="s">
        <v>386</v>
      </c>
      <c r="AF46" s="7" t="s">
        <v>183</v>
      </c>
      <c r="AG46" s="7" t="s">
        <v>183</v>
      </c>
    </row>
    <row r="47" spans="2:33" ht="13" x14ac:dyDescent="0.2">
      <c r="B47"/>
      <c r="C47"/>
      <c r="D47" s="7" t="s">
        <v>182</v>
      </c>
      <c r="E47" s="81">
        <f>10/3</f>
        <v>3.3333333333333335</v>
      </c>
      <c r="F47"/>
      <c r="G47"/>
      <c r="H47" s="7" t="s">
        <v>277</v>
      </c>
      <c r="J47" s="87"/>
      <c r="L47" s="79"/>
      <c r="P47" s="7"/>
      <c r="Q47" s="7"/>
      <c r="R47" s="99">
        <v>45</v>
      </c>
      <c r="S47" s="33" t="s">
        <v>882</v>
      </c>
      <c r="T47" s="33" t="s">
        <v>881</v>
      </c>
      <c r="U47" s="33" t="s">
        <v>386</v>
      </c>
      <c r="V47" s="33" t="s">
        <v>418</v>
      </c>
      <c r="W47" s="3" t="s">
        <v>895</v>
      </c>
      <c r="AB47" s="390" t="s">
        <v>664</v>
      </c>
      <c r="AC47" s="149" t="s">
        <v>665</v>
      </c>
      <c r="AD47" s="390" t="s">
        <v>357</v>
      </c>
      <c r="AF47" s="7" t="s">
        <v>186</v>
      </c>
      <c r="AG47" s="7" t="s">
        <v>186</v>
      </c>
    </row>
    <row r="48" spans="2:33" x14ac:dyDescent="0.2">
      <c r="B48" s="8"/>
      <c r="D48" s="7" t="s">
        <v>183</v>
      </c>
      <c r="E48" s="7">
        <v>1.33</v>
      </c>
      <c r="H48" s="7" t="s">
        <v>278</v>
      </c>
      <c r="J48" s="87"/>
      <c r="L48" s="79"/>
      <c r="P48" s="7"/>
      <c r="Q48" s="7"/>
      <c r="R48" s="7"/>
      <c r="S48" s="33" t="s">
        <v>950</v>
      </c>
      <c r="T48" s="33" t="s">
        <v>951</v>
      </c>
      <c r="U48" s="33" t="s">
        <v>952</v>
      </c>
      <c r="V48" s="87" t="s">
        <v>828</v>
      </c>
      <c r="W48" s="3" t="s">
        <v>901</v>
      </c>
      <c r="AB48" s="87" t="s">
        <v>681</v>
      </c>
      <c r="AC48" s="33" t="s">
        <v>675</v>
      </c>
      <c r="AD48" s="87" t="s">
        <v>345</v>
      </c>
      <c r="AF48" s="7" t="s">
        <v>187</v>
      </c>
      <c r="AG48" s="7" t="s">
        <v>187</v>
      </c>
    </row>
    <row r="49" spans="2:33" x14ac:dyDescent="0.2">
      <c r="B49" s="8"/>
      <c r="D49" s="7" t="s">
        <v>191</v>
      </c>
      <c r="E49" s="7">
        <v>1.67</v>
      </c>
      <c r="H49" s="7" t="s">
        <v>281</v>
      </c>
      <c r="J49" s="87"/>
      <c r="L49" s="79"/>
      <c r="P49" s="7"/>
      <c r="Q49" s="7"/>
      <c r="R49" s="7"/>
      <c r="S49" s="33" t="s">
        <v>964</v>
      </c>
      <c r="T49" s="33" t="s">
        <v>1019</v>
      </c>
      <c r="U49" s="33" t="s">
        <v>1020</v>
      </c>
      <c r="V49" s="33" t="s">
        <v>1021</v>
      </c>
      <c r="W49" s="3" t="s">
        <v>1022</v>
      </c>
      <c r="AB49" s="149" t="s">
        <v>679</v>
      </c>
      <c r="AC49" s="149" t="s">
        <v>680</v>
      </c>
      <c r="AD49" s="390" t="s">
        <v>323</v>
      </c>
      <c r="AF49" s="7" t="s">
        <v>192</v>
      </c>
      <c r="AG49" s="7" t="s">
        <v>192</v>
      </c>
    </row>
    <row r="50" spans="2:33" ht="13" x14ac:dyDescent="0.2">
      <c r="B50"/>
      <c r="C50"/>
      <c r="D50" s="7" t="s">
        <v>193</v>
      </c>
      <c r="E50" s="7">
        <v>-1.5</v>
      </c>
      <c r="F50"/>
      <c r="G50"/>
      <c r="H50" s="7" t="s">
        <v>282</v>
      </c>
      <c r="J50" s="87"/>
      <c r="L50" s="79"/>
      <c r="P50" s="7"/>
      <c r="Q50" s="7"/>
      <c r="R50" s="7"/>
      <c r="S50" s="33" t="s">
        <v>1013</v>
      </c>
      <c r="T50" s="33" t="s">
        <v>627</v>
      </c>
      <c r="U50" s="33" t="s">
        <v>1015</v>
      </c>
      <c r="V50" s="33" t="s">
        <v>1021</v>
      </c>
      <c r="W50" s="3" t="s">
        <v>1016</v>
      </c>
      <c r="AB50" s="87" t="s">
        <v>757</v>
      </c>
      <c r="AC50" s="87" t="s">
        <v>760</v>
      </c>
      <c r="AD50" s="87" t="s">
        <v>353</v>
      </c>
      <c r="AF50" s="7" t="s">
        <v>193</v>
      </c>
      <c r="AG50" s="7" t="s">
        <v>193</v>
      </c>
    </row>
    <row r="51" spans="2:33" x14ac:dyDescent="0.2">
      <c r="B51" s="8"/>
      <c r="D51" s="7" t="s">
        <v>194</v>
      </c>
      <c r="H51" s="7" t="s">
        <v>379</v>
      </c>
      <c r="J51" s="87"/>
      <c r="P51" s="7"/>
      <c r="Q51" s="7"/>
      <c r="R51" s="7"/>
      <c r="S51" s="33"/>
      <c r="T51" s="33"/>
      <c r="U51" s="33"/>
      <c r="V51" s="33"/>
      <c r="AB51" s="149" t="s">
        <v>756</v>
      </c>
      <c r="AC51" s="390" t="s">
        <v>753</v>
      </c>
      <c r="AD51" s="390" t="s">
        <v>323</v>
      </c>
      <c r="AF51" s="7" t="s">
        <v>194</v>
      </c>
      <c r="AG51" s="7" t="s">
        <v>194</v>
      </c>
    </row>
    <row r="52" spans="2:33" ht="13" x14ac:dyDescent="0.2">
      <c r="B52"/>
      <c r="C52"/>
      <c r="D52" s="7" t="s">
        <v>195</v>
      </c>
      <c r="E52"/>
      <c r="F52"/>
      <c r="G52"/>
      <c r="H52"/>
      <c r="J52" s="33"/>
      <c r="L52" s="79"/>
      <c r="P52" s="7"/>
      <c r="Q52" s="7"/>
      <c r="R52" s="7"/>
      <c r="S52" s="33"/>
      <c r="T52" s="33"/>
      <c r="U52" s="33"/>
      <c r="V52" s="33"/>
      <c r="AB52" s="33" t="s">
        <v>761</v>
      </c>
      <c r="AC52" s="33" t="s">
        <v>754</v>
      </c>
      <c r="AD52" s="87" t="s">
        <v>353</v>
      </c>
      <c r="AF52" s="7" t="s">
        <v>206</v>
      </c>
      <c r="AG52" s="7" t="s">
        <v>206</v>
      </c>
    </row>
    <row r="53" spans="2:33" ht="13" x14ac:dyDescent="0.2">
      <c r="B53"/>
      <c r="C53"/>
      <c r="D53" s="7" t="s">
        <v>196</v>
      </c>
      <c r="E53"/>
      <c r="F53"/>
      <c r="G53"/>
      <c r="H53"/>
      <c r="J53" s="33"/>
      <c r="L53" s="79"/>
      <c r="P53" s="7"/>
      <c r="Q53" s="7"/>
      <c r="R53" s="7"/>
      <c r="S53" s="723"/>
      <c r="T53" s="723"/>
      <c r="U53" s="33"/>
      <c r="V53" s="33"/>
      <c r="AB53" s="87" t="s">
        <v>778</v>
      </c>
      <c r="AC53" s="87" t="s">
        <v>779</v>
      </c>
      <c r="AD53" s="87" t="s">
        <v>780</v>
      </c>
      <c r="AF53" s="7" t="s">
        <v>176</v>
      </c>
      <c r="AG53" s="7" t="s">
        <v>176</v>
      </c>
    </row>
    <row r="54" spans="2:33" ht="13" x14ac:dyDescent="0.2">
      <c r="B54"/>
      <c r="C54"/>
      <c r="D54" s="7" t="s">
        <v>197</v>
      </c>
      <c r="E54"/>
      <c r="F54"/>
      <c r="G54"/>
      <c r="H54"/>
      <c r="J54" s="33"/>
      <c r="L54" s="79"/>
      <c r="P54" s="7"/>
      <c r="Q54" s="7"/>
      <c r="R54" s="7"/>
      <c r="S54" s="723"/>
      <c r="T54" s="723"/>
      <c r="U54" s="33"/>
      <c r="V54" s="33"/>
      <c r="AB54" s="87" t="s">
        <v>781</v>
      </c>
      <c r="AC54" s="87" t="s">
        <v>782</v>
      </c>
      <c r="AD54" s="87" t="s">
        <v>780</v>
      </c>
      <c r="AF54" s="7" t="s">
        <v>195</v>
      </c>
      <c r="AG54" s="7" t="s">
        <v>195</v>
      </c>
    </row>
    <row r="55" spans="2:33" x14ac:dyDescent="0.2">
      <c r="B55" s="8"/>
      <c r="D55" s="7" t="s">
        <v>199</v>
      </c>
      <c r="J55" s="33"/>
      <c r="L55" s="79"/>
      <c r="P55" s="7"/>
      <c r="Q55" s="7"/>
      <c r="R55" s="7"/>
      <c r="S55" s="723"/>
      <c r="T55" s="723"/>
      <c r="U55" s="33"/>
      <c r="V55" s="33"/>
      <c r="AB55" s="87"/>
      <c r="AC55" s="87"/>
      <c r="AD55" s="87"/>
      <c r="AF55" s="7" t="s">
        <v>198</v>
      </c>
      <c r="AG55" s="7" t="s">
        <v>197</v>
      </c>
    </row>
    <row r="56" spans="2:33" x14ac:dyDescent="0.2">
      <c r="B56" s="8"/>
      <c r="D56" s="7" t="s">
        <v>206</v>
      </c>
      <c r="J56" s="33"/>
      <c r="L56" s="79"/>
      <c r="P56" s="7"/>
      <c r="Q56" s="7"/>
      <c r="R56" s="7"/>
      <c r="AB56" s="87" t="s">
        <v>765</v>
      </c>
      <c r="AC56" s="87"/>
      <c r="AD56" s="87"/>
      <c r="AF56" s="7" t="s">
        <v>200</v>
      </c>
      <c r="AG56" s="7" t="s">
        <v>199</v>
      </c>
    </row>
  </sheetData>
  <autoFilter ref="S2:V56" xr:uid="{E0DA2969-2DA0-4D7C-8496-13934B674962}">
    <sortState ref="S3:V56">
      <sortCondition ref="S2:S56"/>
    </sortState>
  </autoFilter>
  <phoneticPr fontId="6"/>
  <dataValidations count="1">
    <dataValidation type="list" allowBlank="1" showInputMessage="1" showErrorMessage="1" promptTitle="生徒氏名" prompt="生徒氏名を選択して下さい" sqref="AC17 J23 T7" xr:uid="{00000000-0002-0000-0100-000000000000}">
      <formula1>INDIRECT("data!$ｊ$3:$ｊ$100")</formula1>
    </dataValidation>
  </dataValidations>
  <pageMargins left="0.75" right="0.75" top="1" bottom="1" header="0.51200000000000001" footer="0.51200000000000001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AFD29-A008-49BB-8CBF-5146336C86B7}">
  <sheetPr>
    <pageSetUpPr fitToPage="1"/>
  </sheetPr>
  <dimension ref="A1:AX36"/>
  <sheetViews>
    <sheetView zoomScaleNormal="100" workbookViewId="0">
      <pane xSplit="3" ySplit="3" topLeftCell="D4" activePane="bottomRight" state="frozen"/>
      <selection activeCell="R37" sqref="R37"/>
      <selection pane="topRight" activeCell="R37" sqref="R37"/>
      <selection pane="bottomLeft" activeCell="R37" sqref="R37"/>
      <selection pane="bottomRight" activeCell="AC28" sqref="AC28"/>
    </sheetView>
  </sheetViews>
  <sheetFormatPr defaultColWidth="9" defaultRowHeight="16.5" customHeight="1" x14ac:dyDescent="0.2"/>
  <cols>
    <col min="1" max="1" width="3.08984375" style="63" customWidth="1"/>
    <col min="2" max="2" width="6.453125" style="63" customWidth="1"/>
    <col min="3" max="3" width="3.36328125" style="63" customWidth="1"/>
    <col min="4" max="4" width="6.6328125" style="63" customWidth="1"/>
    <col min="5" max="5" width="3.6328125" style="63" customWidth="1"/>
    <col min="6" max="6" width="2.08984375" style="63" customWidth="1"/>
    <col min="7" max="7" width="6.6328125" style="63" customWidth="1"/>
    <col min="8" max="8" width="3.6328125" style="63" customWidth="1"/>
    <col min="9" max="9" width="2.08984375" style="63" customWidth="1"/>
    <col min="10" max="10" width="6.6328125" style="63" customWidth="1"/>
    <col min="11" max="11" width="3.6328125" style="63" customWidth="1"/>
    <col min="12" max="12" width="2.08984375" style="63" customWidth="1"/>
    <col min="13" max="13" width="6.6328125" style="63" customWidth="1"/>
    <col min="14" max="14" width="3.6328125" style="63" customWidth="1"/>
    <col min="15" max="15" width="2.08984375" style="63" customWidth="1"/>
    <col min="16" max="16" width="6.6328125" style="63" customWidth="1"/>
    <col min="17" max="17" width="3.6328125" style="63" customWidth="1"/>
    <col min="18" max="18" width="2.08984375" style="63" customWidth="1"/>
    <col min="19" max="19" width="6.6328125" style="63" customWidth="1"/>
    <col min="20" max="20" width="3.6328125" style="63" customWidth="1"/>
    <col min="21" max="21" width="2.08984375" style="63" customWidth="1"/>
    <col min="22" max="22" width="6.6328125" style="63" customWidth="1"/>
    <col min="23" max="23" width="3.6328125" style="63" customWidth="1"/>
    <col min="24" max="24" width="2.08984375" style="63" customWidth="1"/>
    <col min="25" max="25" width="6.6328125" style="63" customWidth="1"/>
    <col min="26" max="26" width="3.6328125" style="63" customWidth="1"/>
    <col min="27" max="27" width="2.08984375" style="63" customWidth="1"/>
    <col min="28" max="28" width="6.6328125" style="63" customWidth="1"/>
    <col min="29" max="29" width="3.6328125" style="63" customWidth="1"/>
    <col min="30" max="30" width="2.08984375" style="63" customWidth="1"/>
    <col min="31" max="31" width="6.6328125" style="63" customWidth="1"/>
    <col min="32" max="32" width="3.6328125" style="63" customWidth="1"/>
    <col min="33" max="33" width="2.08984375" style="63" customWidth="1"/>
    <col min="34" max="34" width="6.6328125" style="63" customWidth="1"/>
    <col min="35" max="35" width="3.6328125" style="63" customWidth="1"/>
    <col min="36" max="36" width="2.08984375" style="63" customWidth="1"/>
    <col min="37" max="37" width="6.6328125" style="63" customWidth="1"/>
    <col min="38" max="38" width="3.6328125" style="63" customWidth="1"/>
    <col min="39" max="39" width="2.08984375" style="63" customWidth="1"/>
    <col min="40" max="40" width="6.6328125" style="63" customWidth="1"/>
    <col min="41" max="41" width="3.6328125" style="63" customWidth="1"/>
    <col min="42" max="42" width="2.08984375" style="63" customWidth="1"/>
    <col min="43" max="43" width="6.6328125" style="63" customWidth="1"/>
    <col min="44" max="44" width="3.6328125" style="63" customWidth="1"/>
    <col min="45" max="45" width="2.08984375" style="63" customWidth="1"/>
    <col min="46" max="46" width="6.7265625" style="63" customWidth="1"/>
    <col min="47" max="47" width="8.6328125" style="63" customWidth="1"/>
    <col min="48" max="48" width="6.6328125" style="63" customWidth="1"/>
    <col min="49" max="49" width="3.6328125" style="63" customWidth="1"/>
    <col min="50" max="50" width="2.08984375" style="63" customWidth="1"/>
    <col min="51" max="16384" width="9" style="63"/>
  </cols>
  <sheetData>
    <row r="1" spans="1:50" s="1122" customFormat="1" ht="16.5" customHeight="1" x14ac:dyDescent="0.2">
      <c r="A1" s="62" t="s">
        <v>179</v>
      </c>
      <c r="B1" s="75" t="s">
        <v>180</v>
      </c>
      <c r="C1" s="77" t="s">
        <v>57</v>
      </c>
      <c r="D1" s="107" t="s">
        <v>185</v>
      </c>
      <c r="E1" s="1288" t="s">
        <v>937</v>
      </c>
      <c r="F1" s="1288"/>
      <c r="G1" s="921" t="s">
        <v>939</v>
      </c>
      <c r="H1" s="915"/>
      <c r="I1" s="915"/>
      <c r="M1" s="1289" t="s">
        <v>909</v>
      </c>
      <c r="N1" s="1289"/>
      <c r="O1" s="1289"/>
      <c r="P1" s="1122">
        <f>COUNTA(D3:AS3)</f>
        <v>14</v>
      </c>
    </row>
    <row r="2" spans="1:50" ht="7.5" customHeight="1" thickBot="1" x14ac:dyDescent="0.25">
      <c r="D2" s="1122"/>
      <c r="E2" s="1122"/>
      <c r="F2" s="1122"/>
      <c r="G2" s="1122"/>
      <c r="H2" s="1122"/>
      <c r="I2" s="1122"/>
      <c r="J2" s="1122"/>
      <c r="K2" s="1122"/>
      <c r="L2" s="1122"/>
      <c r="M2" s="1122"/>
      <c r="N2" s="1122"/>
      <c r="O2" s="1122"/>
      <c r="P2" s="1122"/>
      <c r="Q2" s="1122"/>
      <c r="R2" s="1122"/>
      <c r="S2" s="1122"/>
      <c r="T2" s="1122"/>
      <c r="U2" s="1122"/>
      <c r="V2" s="1122"/>
      <c r="W2" s="1122"/>
      <c r="X2" s="1122"/>
      <c r="Y2" s="1122"/>
      <c r="Z2" s="1122"/>
      <c r="AA2" s="1122"/>
      <c r="AB2" s="1122"/>
      <c r="AC2" s="1122"/>
      <c r="AD2" s="1122"/>
      <c r="AE2" s="1122"/>
      <c r="AF2" s="1122"/>
      <c r="AG2" s="1122"/>
      <c r="AH2" s="1122"/>
      <c r="AI2" s="1122"/>
      <c r="AJ2" s="1122"/>
      <c r="AK2" s="1122"/>
      <c r="AL2" s="1122"/>
      <c r="AM2" s="1122"/>
      <c r="AN2" s="1122"/>
      <c r="AO2" s="1122"/>
      <c r="AP2" s="1122"/>
      <c r="AQ2" s="1122"/>
      <c r="AR2" s="1122"/>
      <c r="AS2" s="1122"/>
      <c r="AV2" s="1122"/>
      <c r="AW2" s="1122"/>
      <c r="AX2" s="1122"/>
    </row>
    <row r="3" spans="1:50" s="783" customFormat="1" ht="14.15" customHeight="1" thickBot="1" x14ac:dyDescent="0.25">
      <c r="A3" s="782" t="s">
        <v>38</v>
      </c>
      <c r="B3" s="784" t="s">
        <v>129</v>
      </c>
      <c r="C3" s="1043" t="s">
        <v>135</v>
      </c>
      <c r="D3" s="1284" t="s">
        <v>46</v>
      </c>
      <c r="E3" s="1284"/>
      <c r="F3" s="1287"/>
      <c r="G3" s="1283" t="s">
        <v>304</v>
      </c>
      <c r="H3" s="1284"/>
      <c r="I3" s="1285"/>
      <c r="J3" s="1286" t="s">
        <v>707</v>
      </c>
      <c r="K3" s="1284"/>
      <c r="L3" s="1287"/>
      <c r="M3" s="1283" t="s">
        <v>407</v>
      </c>
      <c r="N3" s="1284"/>
      <c r="O3" s="1285"/>
      <c r="P3" s="1286" t="s">
        <v>540</v>
      </c>
      <c r="Q3" s="1284"/>
      <c r="R3" s="1287"/>
      <c r="S3" s="1283" t="s">
        <v>682</v>
      </c>
      <c r="T3" s="1284"/>
      <c r="U3" s="1285"/>
      <c r="V3" s="1286" t="s">
        <v>769</v>
      </c>
      <c r="W3" s="1284"/>
      <c r="X3" s="1287"/>
      <c r="Y3" s="1283" t="s">
        <v>886</v>
      </c>
      <c r="Z3" s="1284"/>
      <c r="AA3" s="1285"/>
      <c r="AB3" s="1283" t="s">
        <v>885</v>
      </c>
      <c r="AC3" s="1284"/>
      <c r="AD3" s="1285"/>
      <c r="AE3" s="1286" t="s">
        <v>851</v>
      </c>
      <c r="AF3" s="1284"/>
      <c r="AG3" s="1287"/>
      <c r="AH3" s="1283" t="s">
        <v>856</v>
      </c>
      <c r="AI3" s="1284"/>
      <c r="AJ3" s="1285"/>
      <c r="AK3" s="1286" t="s">
        <v>883</v>
      </c>
      <c r="AL3" s="1284"/>
      <c r="AM3" s="1287"/>
      <c r="AN3" s="1283" t="s">
        <v>936</v>
      </c>
      <c r="AO3" s="1284"/>
      <c r="AP3" s="1285"/>
      <c r="AQ3" s="1283" t="s">
        <v>349</v>
      </c>
      <c r="AR3" s="1284"/>
      <c r="AS3" s="1285"/>
      <c r="AT3" s="1045" t="s">
        <v>890</v>
      </c>
      <c r="AV3" s="1283" t="s">
        <v>888</v>
      </c>
      <c r="AW3" s="1284"/>
      <c r="AX3" s="1285"/>
    </row>
    <row r="4" spans="1:50" s="783" customFormat="1" ht="13" customHeight="1" x14ac:dyDescent="0.2">
      <c r="A4" s="1281" t="s">
        <v>25</v>
      </c>
      <c r="B4" s="64" t="s">
        <v>842</v>
      </c>
      <c r="C4" s="1044">
        <f t="shared" ref="C4:C29" si="0">(COUNTA(D4:AS4)-$P$1)/2</f>
        <v>1</v>
      </c>
      <c r="D4" s="916" t="s">
        <v>568</v>
      </c>
      <c r="E4" s="916" t="s">
        <v>45</v>
      </c>
      <c r="F4" s="925" t="str">
        <f>IF(D4="","",VLOOKUP(D4,DATA!$S$3:$W$117,5,FALSE))</f>
        <v>T5</v>
      </c>
      <c r="G4" s="1126"/>
      <c r="H4" s="64"/>
      <c r="I4" s="926" t="str">
        <f>IF(G4="","",VLOOKUP(G4,DATA!$S$3:$W$117,5,FALSE))</f>
        <v/>
      </c>
      <c r="J4" s="927"/>
      <c r="K4" s="928"/>
      <c r="L4" s="929" t="str">
        <f>IF(J4="","",VLOOKUP(J4,DATA!$S$3:$W$117,5,FALSE))</f>
        <v/>
      </c>
      <c r="M4" s="930"/>
      <c r="N4" s="923"/>
      <c r="O4" s="931" t="str">
        <f>IF(M4="","",VLOOKUP(M4,DATA!$S$3:$W$117,5,FALSE))</f>
        <v/>
      </c>
      <c r="P4" s="932"/>
      <c r="Q4" s="920"/>
      <c r="R4" s="933" t="str">
        <f>IF(P4="","",VLOOKUP(P4,DATA!$S$3:$W$117,5,FALSE))</f>
        <v/>
      </c>
      <c r="S4" s="934"/>
      <c r="T4" s="920"/>
      <c r="U4" s="935" t="str">
        <f>IF(S4="","",VLOOKUP(S4,DATA!$S$3:$W$117,5,FALSE))</f>
        <v/>
      </c>
      <c r="V4" s="932"/>
      <c r="W4" s="920"/>
      <c r="X4" s="933" t="str">
        <f>IF(V4="","",VLOOKUP(V4,DATA!$S$3:$W$117,5,FALSE))</f>
        <v/>
      </c>
      <c r="Y4" s="934"/>
      <c r="Z4" s="920"/>
      <c r="AA4" s="935" t="str">
        <f>IF(Y4="","",VLOOKUP(Y4,DATA!$S$3:$W$117,5,FALSE))</f>
        <v/>
      </c>
      <c r="AB4" s="934"/>
      <c r="AC4" s="920"/>
      <c r="AD4" s="935" t="str">
        <f>IF(AB4="","",VLOOKUP(AB4,DATA!$S$3:$W$117,5,FALSE))</f>
        <v/>
      </c>
      <c r="AE4" s="932"/>
      <c r="AF4" s="920"/>
      <c r="AG4" s="933" t="str">
        <f>IF(AE4="","",VLOOKUP(AE4,DATA!$S$3:$W$117,5,FALSE))</f>
        <v/>
      </c>
      <c r="AH4" s="934"/>
      <c r="AI4" s="920"/>
      <c r="AJ4" s="935" t="str">
        <f>IF(AH4="","",VLOOKUP(AH4,DATA!$S$3:$W$117,5,FALSE))</f>
        <v/>
      </c>
      <c r="AK4" s="1036"/>
      <c r="AL4" s="1037"/>
      <c r="AM4" s="1038" t="str">
        <f>IF(AK4="","",VLOOKUP(AK4,DATA!$S$3:$W$117,5,FALSE))</f>
        <v/>
      </c>
      <c r="AN4" s="934"/>
      <c r="AO4" s="920"/>
      <c r="AP4" s="935" t="str">
        <f>IF(AN4="","",VLOOKUP(AN4,DATA!$S$3:$W$117,5,FALSE))</f>
        <v/>
      </c>
      <c r="AQ4" s="934"/>
      <c r="AR4" s="920"/>
      <c r="AS4" s="935" t="str">
        <f>IF(AQ4="","",VLOOKUP(AQ4,DATA!$S$3:$W$117,5,FALSE))</f>
        <v/>
      </c>
      <c r="AT4" s="1046">
        <f t="shared" ref="AT4:AT29" si="1">C4/7</f>
        <v>0.14285714285714285</v>
      </c>
      <c r="AV4" s="934"/>
      <c r="AW4" s="920"/>
      <c r="AX4" s="935" t="str">
        <f>IF(AV4="","",VLOOKUP(AV4,DATA!$S$3:$W$117,5,FALSE))</f>
        <v/>
      </c>
    </row>
    <row r="5" spans="1:50" s="783" customFormat="1" ht="13" customHeight="1" x14ac:dyDescent="0.2">
      <c r="A5" s="1279"/>
      <c r="B5" s="65" t="s">
        <v>839</v>
      </c>
      <c r="C5" s="65">
        <f t="shared" si="0"/>
        <v>2</v>
      </c>
      <c r="D5" s="72" t="s">
        <v>535</v>
      </c>
      <c r="E5" s="72" t="s">
        <v>45</v>
      </c>
      <c r="F5" s="941" t="str">
        <f>IF(D5="","",VLOOKUP(D5,DATA!$S$3:$W$117,5,FALSE))</f>
        <v>M1</v>
      </c>
      <c r="G5" s="1124"/>
      <c r="H5" s="65"/>
      <c r="I5" s="942" t="str">
        <f>IF(G5="","",VLOOKUP(G5,DATA!$S$3:$W$117,5,FALSE))</f>
        <v/>
      </c>
      <c r="J5" s="943" t="s">
        <v>834</v>
      </c>
      <c r="K5" s="72" t="s">
        <v>184</v>
      </c>
      <c r="L5" s="941" t="str">
        <f>IF(J5="","",VLOOKUP(J5,DATA!$S$3:$W$117,5,FALSE))</f>
        <v>S3</v>
      </c>
      <c r="M5" s="944"/>
      <c r="N5" s="75"/>
      <c r="O5" s="945" t="str">
        <f>IF(M5="","",VLOOKUP(M5,DATA!$S$3:$W$117,5,FALSE))</f>
        <v/>
      </c>
      <c r="P5" s="946"/>
      <c r="Q5" s="921"/>
      <c r="R5" s="947" t="str">
        <f>IF(P5="","",VLOOKUP(P5,DATA!$S$3:$W$117,5,FALSE))</f>
        <v/>
      </c>
      <c r="S5" s="948"/>
      <c r="T5" s="921"/>
      <c r="U5" s="949" t="str">
        <f>IF(S5="","",VLOOKUP(S5,DATA!$S$3:$W$117,5,FALSE))</f>
        <v/>
      </c>
      <c r="V5" s="946"/>
      <c r="W5" s="921"/>
      <c r="X5" s="947" t="str">
        <f>IF(V5="","",VLOOKUP(V5,DATA!$S$3:$W$117,5,FALSE))</f>
        <v/>
      </c>
      <c r="Y5" s="944"/>
      <c r="Z5" s="75"/>
      <c r="AA5" s="945" t="str">
        <f>IF(Y5="","",VLOOKUP(Y5,DATA!$S$3:$W$117,5,FALSE))</f>
        <v/>
      </c>
      <c r="AB5" s="948"/>
      <c r="AC5" s="921"/>
      <c r="AD5" s="949" t="str">
        <f>IF(AB5="","",VLOOKUP(AB5,DATA!$S$3:$W$117,5,FALSE))</f>
        <v/>
      </c>
      <c r="AE5" s="946"/>
      <c r="AF5" s="921"/>
      <c r="AG5" s="947" t="str">
        <f>IF(AE5="","",VLOOKUP(AE5,DATA!$S$3:$W$117,5,FALSE))</f>
        <v/>
      </c>
      <c r="AH5" s="948"/>
      <c r="AI5" s="921"/>
      <c r="AJ5" s="949" t="str">
        <f>IF(AH5="","",VLOOKUP(AH5,DATA!$S$3:$W$117,5,FALSE))</f>
        <v/>
      </c>
      <c r="AK5" s="989"/>
      <c r="AL5" s="77"/>
      <c r="AM5" s="990" t="str">
        <f>IF(AK5="","",VLOOKUP(AK5,DATA!$S$3:$W$117,5,FALSE))</f>
        <v/>
      </c>
      <c r="AN5" s="948"/>
      <c r="AO5" s="921"/>
      <c r="AP5" s="949" t="str">
        <f>IF(AN5="","",VLOOKUP(AN5,DATA!$S$3:$W$117,5,FALSE))</f>
        <v/>
      </c>
      <c r="AQ5" s="1124"/>
      <c r="AR5" s="65"/>
      <c r="AS5" s="954" t="str">
        <f>IF(AQ5="","",VLOOKUP(AQ5,DATA!$S$3:$W$117,5,FALSE))</f>
        <v/>
      </c>
      <c r="AT5" s="1047">
        <f t="shared" si="1"/>
        <v>0.2857142857142857</v>
      </c>
      <c r="AV5" s="948"/>
      <c r="AW5" s="921"/>
      <c r="AX5" s="949" t="str">
        <f>IF(AV5="","",VLOOKUP(AV5,DATA!$S$3:$W$117,5,FALSE))</f>
        <v/>
      </c>
    </row>
    <row r="6" spans="1:50" s="783" customFormat="1" ht="13" customHeight="1" x14ac:dyDescent="0.2">
      <c r="A6" s="1279"/>
      <c r="B6" s="65" t="s">
        <v>840</v>
      </c>
      <c r="C6" s="65">
        <f t="shared" si="0"/>
        <v>4</v>
      </c>
      <c r="D6" s="72" t="s">
        <v>950</v>
      </c>
      <c r="E6" s="72" t="s">
        <v>45</v>
      </c>
      <c r="F6" s="941" t="str">
        <f>IF(D6="","",VLOOKUP(D6,DATA!$S$3:$W$117,5,FALSE))</f>
        <v>S3</v>
      </c>
      <c r="G6" s="955" t="s">
        <v>1013</v>
      </c>
      <c r="H6" s="72" t="s">
        <v>1014</v>
      </c>
      <c r="I6" s="954" t="str">
        <f>IF(G6="","",VLOOKUP(G6,DATA!$S$3:$W$117,5,FALSE))</f>
        <v>T1</v>
      </c>
      <c r="J6" s="943" t="s">
        <v>812</v>
      </c>
      <c r="K6" s="72" t="s">
        <v>184</v>
      </c>
      <c r="L6" s="941" t="str">
        <f>IF(J6="","",VLOOKUP(J6,DATA!$S$3:$W$117,5,FALSE))</f>
        <v>S3</v>
      </c>
      <c r="M6" s="944"/>
      <c r="N6" s="75"/>
      <c r="O6" s="945" t="str">
        <f>IF(M6="","",VLOOKUP(M6,DATA!$S$3:$W$117,5,FALSE))</f>
        <v/>
      </c>
      <c r="P6" s="946"/>
      <c r="Q6" s="921"/>
      <c r="R6" s="947" t="str">
        <f>IF(P6="","",VLOOKUP(P6,DATA!$S$3:$W$117,5,FALSE))</f>
        <v/>
      </c>
      <c r="S6" s="948"/>
      <c r="T6" s="921"/>
      <c r="U6" s="949" t="str">
        <f>IF(S6="","",VLOOKUP(S6,DATA!$S$3:$W$117,5,FALSE))</f>
        <v/>
      </c>
      <c r="V6" s="946"/>
      <c r="W6" s="921"/>
      <c r="X6" s="947" t="str">
        <f>IF(V6="","",VLOOKUP(V6,DATA!$S$3:$W$117,5,FALSE))</f>
        <v/>
      </c>
      <c r="Y6" s="955" t="s">
        <v>822</v>
      </c>
      <c r="Z6" s="72" t="s">
        <v>184</v>
      </c>
      <c r="AA6" s="954" t="str">
        <f>IF(Y6="","",VLOOKUP(Y6,DATA!$S$3:$W$117,5,FALSE))</f>
        <v>M4</v>
      </c>
      <c r="AB6" s="948"/>
      <c r="AC6" s="921"/>
      <c r="AD6" s="949" t="str">
        <f>IF(AB6="","",VLOOKUP(AB6,DATA!$S$3:$W$117,5,FALSE))</f>
        <v/>
      </c>
      <c r="AE6" s="946"/>
      <c r="AF6" s="921"/>
      <c r="AG6" s="947" t="str">
        <f>IF(AE6="","",VLOOKUP(AE6,DATA!$S$3:$W$117,5,FALSE))</f>
        <v/>
      </c>
      <c r="AH6" s="948"/>
      <c r="AI6" s="921"/>
      <c r="AJ6" s="949" t="str">
        <f>IF(AH6="","",VLOOKUP(AH6,DATA!$S$3:$W$117,5,FALSE))</f>
        <v/>
      </c>
      <c r="AK6" s="989"/>
      <c r="AL6" s="77"/>
      <c r="AM6" s="990" t="str">
        <f>IF(AK6="","",VLOOKUP(AK6,DATA!$S$3:$W$117,5,FALSE))</f>
        <v/>
      </c>
      <c r="AN6" s="948"/>
      <c r="AO6" s="921"/>
      <c r="AP6" s="949" t="str">
        <f>IF(AN6="","",VLOOKUP(AN6,DATA!$S$3:$W$117,5,FALSE))</f>
        <v/>
      </c>
      <c r="AQ6" s="1124"/>
      <c r="AR6" s="65"/>
      <c r="AS6" s="954" t="str">
        <f>IF(AQ6="","",VLOOKUP(AQ6,DATA!$S$3:$W$117,5,FALSE))</f>
        <v/>
      </c>
      <c r="AT6" s="1047">
        <f t="shared" si="1"/>
        <v>0.5714285714285714</v>
      </c>
      <c r="AV6" s="956"/>
      <c r="AW6" s="77"/>
      <c r="AX6" s="957" t="str">
        <f>IF(AV6="","",VLOOKUP(AV6,DATA!$S$3:$W$117,5,FALSE))</f>
        <v/>
      </c>
    </row>
    <row r="7" spans="1:50" s="783" customFormat="1" ht="13" customHeight="1" thickBot="1" x14ac:dyDescent="0.25">
      <c r="A7" s="1282"/>
      <c r="B7" s="66" t="s">
        <v>841</v>
      </c>
      <c r="C7" s="65">
        <f t="shared" si="0"/>
        <v>3.5</v>
      </c>
      <c r="D7" s="975"/>
      <c r="E7" s="975"/>
      <c r="F7" s="1017"/>
      <c r="G7" s="1029" t="s">
        <v>819</v>
      </c>
      <c r="H7" s="968" t="s">
        <v>45</v>
      </c>
      <c r="I7" s="1030" t="s">
        <v>1017</v>
      </c>
      <c r="J7" s="960" t="s">
        <v>700</v>
      </c>
      <c r="K7" s="917" t="s">
        <v>184</v>
      </c>
      <c r="L7" s="958" t="str">
        <f>IF(J7="","",VLOOKUP(J7,DATA!$S$3:$W$117,5,FALSE))</f>
        <v>T3</v>
      </c>
      <c r="M7" s="961" t="s">
        <v>822</v>
      </c>
      <c r="N7" s="917" t="s">
        <v>45</v>
      </c>
      <c r="O7" s="962" t="str">
        <f>IF(M7="","",VLOOKUP(M7,DATA!$S$3:$W$117,5,FALSE))</f>
        <v>M4</v>
      </c>
      <c r="P7" s="963"/>
      <c r="Q7" s="922"/>
      <c r="R7" s="964" t="str">
        <f>IF(P7="","",VLOOKUP(P7,DATA!$S$3:$W$117,5,FALSE))</f>
        <v/>
      </c>
      <c r="S7" s="965"/>
      <c r="T7" s="922"/>
      <c r="U7" s="966" t="str">
        <f>IF(S7="","",VLOOKUP(S7,DATA!$S$3:$W$117,5,FALSE))</f>
        <v/>
      </c>
      <c r="V7" s="963"/>
      <c r="W7" s="922"/>
      <c r="X7" s="964" t="str">
        <f>IF(V7="","",VLOOKUP(V7,DATA!$S$3:$W$117,5,FALSE))</f>
        <v/>
      </c>
      <c r="Y7" s="961" t="s">
        <v>681</v>
      </c>
      <c r="Z7" s="917" t="s">
        <v>184</v>
      </c>
      <c r="AA7" s="962" t="str">
        <f>IF(Y7="","",VLOOKUP(Y7,DATA!$S$3:$W$117,5,FALSE))</f>
        <v>M2</v>
      </c>
      <c r="AB7" s="965"/>
      <c r="AC7" s="922"/>
      <c r="AD7" s="966" t="str">
        <f>IF(AB7="","",VLOOKUP(AB7,DATA!$S$3:$W$117,5,FALSE))</f>
        <v/>
      </c>
      <c r="AE7" s="963"/>
      <c r="AF7" s="922"/>
      <c r="AG7" s="964" t="str">
        <f>IF(AE7="","",VLOOKUP(AE7,DATA!$S$3:$W$117,5,FALSE))</f>
        <v/>
      </c>
      <c r="AH7" s="965"/>
      <c r="AI7" s="922"/>
      <c r="AJ7" s="966" t="str">
        <f>IF(AH7="","",VLOOKUP(AH7,DATA!$S$3:$W$117,5,FALSE))</f>
        <v/>
      </c>
      <c r="AK7" s="967"/>
      <c r="AL7" s="968"/>
      <c r="AM7" s="969" t="str">
        <f>IF(AK7="","",VLOOKUP(AK7,DATA!$S$3:$W$117,5,FALSE))</f>
        <v/>
      </c>
      <c r="AN7" s="965"/>
      <c r="AO7" s="922"/>
      <c r="AP7" s="966" t="str">
        <f>IF(AN7="","",VLOOKUP(AN7,DATA!$S$3:$W$117,5,FALSE))</f>
        <v/>
      </c>
      <c r="AQ7" s="1125"/>
      <c r="AR7" s="66"/>
      <c r="AS7" s="962" t="str">
        <f>IF(AQ7="","",VLOOKUP(AQ7,DATA!$S$3:$W$117,5,FALSE))</f>
        <v/>
      </c>
      <c r="AT7" s="1048">
        <f t="shared" si="1"/>
        <v>0.5</v>
      </c>
      <c r="AV7" s="974"/>
      <c r="AW7" s="975"/>
      <c r="AX7" s="1015" t="str">
        <f>IF(AV7="","",VLOOKUP(AV7,DATA!$S$3:$W$117,5,FALSE))</f>
        <v/>
      </c>
    </row>
    <row r="8" spans="1:50" s="783" customFormat="1" ht="13" customHeight="1" x14ac:dyDescent="0.2">
      <c r="A8" s="1278" t="s">
        <v>178</v>
      </c>
      <c r="B8" s="785" t="s">
        <v>842</v>
      </c>
      <c r="C8" s="65">
        <f t="shared" si="0"/>
        <v>1</v>
      </c>
      <c r="D8" s="918"/>
      <c r="E8" s="918"/>
      <c r="F8" s="976" t="str">
        <f>IF(D8="","",VLOOKUP(D8,DATA!$S$3:$W$117,5,FALSE))</f>
        <v/>
      </c>
      <c r="G8" s="1123"/>
      <c r="H8" s="785"/>
      <c r="I8" s="977" t="str">
        <f>IF(G8="","",VLOOKUP(G8,DATA!$S$3:$W$117,5,FALSE))</f>
        <v/>
      </c>
      <c r="J8" s="978"/>
      <c r="K8" s="979"/>
      <c r="L8" s="980" t="str">
        <f>IF(J8="","",VLOOKUP(J8,DATA!$S$3:$W$117,5,FALSE))</f>
        <v/>
      </c>
      <c r="M8" s="1032"/>
      <c r="N8" s="924"/>
      <c r="O8" s="1033" t="str">
        <f>IF(M8="","",VLOOKUP(M8,DATA!$S$3:$W$117,5,FALSE))</f>
        <v/>
      </c>
      <c r="P8" s="1020"/>
      <c r="Q8" s="924"/>
      <c r="R8" s="1021" t="str">
        <f>IF(P8="","",VLOOKUP(P8,DATA!$S$3:$W$117,5,FALSE))</f>
        <v/>
      </c>
      <c r="S8" s="981" t="s">
        <v>568</v>
      </c>
      <c r="T8" s="982" t="s">
        <v>184</v>
      </c>
      <c r="U8" s="983" t="str">
        <f>IF(S8="","",VLOOKUP(S8,DATA!$S$3:$W$117,5,FALSE))</f>
        <v>T5</v>
      </c>
      <c r="V8" s="1020"/>
      <c r="W8" s="924"/>
      <c r="X8" s="1021" t="str">
        <f>IF(V8="","",VLOOKUP(V8,DATA!$S$3:$W$117,5,FALSE))</f>
        <v/>
      </c>
      <c r="Y8" s="1032"/>
      <c r="Z8" s="924"/>
      <c r="AA8" s="1033" t="str">
        <f>IF(Y8="","",VLOOKUP(Y8,DATA!$S$3:$W$117,5,FALSE))</f>
        <v/>
      </c>
      <c r="AB8" s="1032"/>
      <c r="AC8" s="924"/>
      <c r="AD8" s="1033" t="str">
        <f>IF(AB8="","",VLOOKUP(AB8,DATA!$S$3:$W$117,5,FALSE))</f>
        <v/>
      </c>
      <c r="AE8" s="985"/>
      <c r="AF8" s="918"/>
      <c r="AG8" s="976" t="str">
        <f>IF(AE8="","",VLOOKUP(AE8,DATA!$S$3:$W$117,5,FALSE))</f>
        <v/>
      </c>
      <c r="AH8" s="1032"/>
      <c r="AI8" s="924"/>
      <c r="AJ8" s="1033" t="str">
        <f>IF(AH8="","",VLOOKUP(AH8,DATA!$S$3:$W$117,5,FALSE))</f>
        <v/>
      </c>
      <c r="AK8" s="1039"/>
      <c r="AL8" s="1040"/>
      <c r="AM8" s="1041" t="str">
        <f>IF(AK8="","",VLOOKUP(AK8,DATA!$S$3:$W$117,5,FALSE))</f>
        <v/>
      </c>
      <c r="AN8" s="1032"/>
      <c r="AO8" s="924"/>
      <c r="AP8" s="1033" t="str">
        <f>IF(AN8="","",VLOOKUP(AN8,DATA!$S$3:$W$117,5,FALSE))</f>
        <v/>
      </c>
      <c r="AQ8" s="1032"/>
      <c r="AR8" s="924"/>
      <c r="AS8" s="1033" t="str">
        <f>IF(AQ8="","",VLOOKUP(AQ8,DATA!$S$3:$W$117,5,FALSE))</f>
        <v/>
      </c>
      <c r="AT8" s="1049">
        <f t="shared" si="1"/>
        <v>0.14285714285714285</v>
      </c>
      <c r="AV8" s="1032"/>
      <c r="AW8" s="924"/>
      <c r="AX8" s="1033" t="str">
        <f>IF(AV8="","",VLOOKUP(AV8,DATA!$S$3:$W$117,5,FALSE))</f>
        <v/>
      </c>
    </row>
    <row r="9" spans="1:50" s="783" customFormat="1" ht="13" customHeight="1" x14ac:dyDescent="0.2">
      <c r="A9" s="1279"/>
      <c r="B9" s="65" t="s">
        <v>839</v>
      </c>
      <c r="C9" s="65">
        <f t="shared" si="0"/>
        <v>4</v>
      </c>
      <c r="D9" s="72" t="s">
        <v>677</v>
      </c>
      <c r="E9" s="72" t="s">
        <v>184</v>
      </c>
      <c r="F9" s="941" t="str">
        <f>IF(D9="","",VLOOKUP(D9,DATA!$S$3:$W$117,5,FALSE))</f>
        <v>T4</v>
      </c>
      <c r="G9" s="1124"/>
      <c r="H9" s="65"/>
      <c r="I9" s="942" t="str">
        <f>IF(G9="","",VLOOKUP(G9,DATA!$S$3:$W$117,5,FALSE))</f>
        <v/>
      </c>
      <c r="J9" s="943" t="s">
        <v>784</v>
      </c>
      <c r="K9" s="72" t="s">
        <v>184</v>
      </c>
      <c r="L9" s="941" t="str">
        <f>IF(J9="","",VLOOKUP(J9,DATA!$S$3:$W$117,5,FALSE))</f>
        <v>S2</v>
      </c>
      <c r="M9" s="948"/>
      <c r="N9" s="921"/>
      <c r="O9" s="949" t="str">
        <f>IF(M9="","",VLOOKUP(M9,DATA!$S$3:$W$117,5,FALSE))</f>
        <v/>
      </c>
      <c r="P9" s="946"/>
      <c r="Q9" s="921"/>
      <c r="R9" s="947" t="str">
        <f>IF(P9="","",VLOOKUP(P9,DATA!$S$3:$W$117,5,FALSE))</f>
        <v/>
      </c>
      <c r="S9" s="955" t="s">
        <v>723</v>
      </c>
      <c r="T9" s="72" t="s">
        <v>184</v>
      </c>
      <c r="U9" s="954" t="str">
        <f>IF(S9="","",VLOOKUP(S9,DATA!$S$3:$W$117,5,FALSE))</f>
        <v>M4</v>
      </c>
      <c r="V9" s="946"/>
      <c r="W9" s="921"/>
      <c r="X9" s="947" t="str">
        <f>IF(V9="","",VLOOKUP(V9,DATA!$S$3:$W$117,5,FALSE))</f>
        <v/>
      </c>
      <c r="Y9" s="955" t="s">
        <v>785</v>
      </c>
      <c r="Z9" s="72" t="s">
        <v>41</v>
      </c>
      <c r="AA9" s="954" t="str">
        <f>IF(Y9="","",VLOOKUP(Y9,DATA!$S$3:$W$117,5,FALSE))</f>
        <v>A3</v>
      </c>
      <c r="AB9" s="948"/>
      <c r="AC9" s="921"/>
      <c r="AD9" s="949" t="str">
        <f>IF(AB9="","",VLOOKUP(AB9,DATA!$S$3:$W$117,5,FALSE))</f>
        <v/>
      </c>
      <c r="AE9" s="993"/>
      <c r="AF9" s="75"/>
      <c r="AG9" s="994" t="str">
        <f>IF(AE9="","",VLOOKUP(AE9,DATA!$S$3:$W$117,5,FALSE))</f>
        <v/>
      </c>
      <c r="AH9" s="948"/>
      <c r="AI9" s="921"/>
      <c r="AJ9" s="949" t="str">
        <f>IF(AH9="","",VLOOKUP(AH9,DATA!$S$3:$W$117,5,FALSE))</f>
        <v/>
      </c>
      <c r="AK9" s="989"/>
      <c r="AL9" s="77"/>
      <c r="AM9" s="990" t="str">
        <f>IF(AK9="","",VLOOKUP(AK9,DATA!$S$3:$W$117,5,FALSE))</f>
        <v/>
      </c>
      <c r="AN9" s="944"/>
      <c r="AO9" s="75"/>
      <c r="AP9" s="945" t="str">
        <f>IF(AN9="","",VLOOKUP(AN9,DATA!$S$3:$W$117,5,FALSE))</f>
        <v/>
      </c>
      <c r="AQ9" s="991"/>
      <c r="AR9" s="107"/>
      <c r="AS9" s="992" t="str">
        <f>IF(AQ9="","",VLOOKUP(AQ9,DATA!$S$3:$W$117,5,FALSE))</f>
        <v/>
      </c>
      <c r="AT9" s="1047">
        <f t="shared" si="1"/>
        <v>0.5714285714285714</v>
      </c>
      <c r="AV9" s="948"/>
      <c r="AW9" s="921"/>
      <c r="AX9" s="949" t="str">
        <f>IF(AV9="","",VLOOKUP(AV9,DATA!$S$3:$W$117,5,FALSE))</f>
        <v/>
      </c>
    </row>
    <row r="10" spans="1:50" s="783" customFormat="1" ht="13" customHeight="1" x14ac:dyDescent="0.2">
      <c r="A10" s="1279"/>
      <c r="B10" s="65" t="s">
        <v>840</v>
      </c>
      <c r="C10" s="65">
        <f t="shared" si="0"/>
        <v>3</v>
      </c>
      <c r="D10" s="75"/>
      <c r="E10" s="75"/>
      <c r="F10" s="994" t="str">
        <f>IF(D10="","",VLOOKUP(D10,DATA!$S$3:$W$117,5,FALSE))</f>
        <v/>
      </c>
      <c r="G10" s="1124"/>
      <c r="H10" s="65"/>
      <c r="I10" s="942" t="str">
        <f>IF(G10="","",VLOOKUP(G10,DATA!$S$3:$W$117,5,FALSE))</f>
        <v/>
      </c>
      <c r="J10" s="943" t="s">
        <v>799</v>
      </c>
      <c r="K10" s="72" t="s">
        <v>184</v>
      </c>
      <c r="L10" s="941" t="str">
        <f>IF(J10="","",VLOOKUP(J10,DATA!$S$3:$W$117,5,FALSE))</f>
        <v>M3</v>
      </c>
      <c r="M10" s="948"/>
      <c r="N10" s="921"/>
      <c r="O10" s="949" t="str">
        <f>IF(M10="","",VLOOKUP(M10,DATA!$S$3:$W$117,5,FALSE))</f>
        <v/>
      </c>
      <c r="P10" s="946"/>
      <c r="Q10" s="921"/>
      <c r="R10" s="947" t="str">
        <f>IF(P10="","",VLOOKUP(P10,DATA!$S$3:$W$117,5,FALSE))</f>
        <v/>
      </c>
      <c r="S10" s="955" t="s">
        <v>853</v>
      </c>
      <c r="T10" s="72" t="s">
        <v>184</v>
      </c>
      <c r="U10" s="954" t="str">
        <f>IF(S10="","",VLOOKUP(S10,DATA!$S$3:$W$117,5,FALSE))</f>
        <v>S4</v>
      </c>
      <c r="V10" s="946"/>
      <c r="W10" s="921"/>
      <c r="X10" s="947" t="str">
        <f>IF(V10="","",VLOOKUP(V10,DATA!$S$3:$W$117,5,FALSE))</f>
        <v/>
      </c>
      <c r="Y10" s="944"/>
      <c r="Z10" s="75"/>
      <c r="AA10" s="945" t="str">
        <f>IF(Y10="","",VLOOKUP(Y10,DATA!$S$3:$W$117,5,FALSE))</f>
        <v/>
      </c>
      <c r="AB10" s="948"/>
      <c r="AC10" s="921"/>
      <c r="AD10" s="949" t="str">
        <f>IF(AB10="","",VLOOKUP(AB10,DATA!$S$3:$W$117,5,FALSE))</f>
        <v/>
      </c>
      <c r="AE10" s="943" t="s">
        <v>834</v>
      </c>
      <c r="AF10" s="72" t="s">
        <v>45</v>
      </c>
      <c r="AG10" s="941" t="str">
        <f>IF(AE10="","",VLOOKUP(AE10,DATA!$S$3:$W$117,5,FALSE))</f>
        <v>S3</v>
      </c>
      <c r="AH10" s="948"/>
      <c r="AI10" s="921"/>
      <c r="AJ10" s="949" t="str">
        <f>IF(AH10="","",VLOOKUP(AH10,DATA!$S$3:$W$117,5,FALSE))</f>
        <v/>
      </c>
      <c r="AK10" s="989"/>
      <c r="AL10" s="77"/>
      <c r="AM10" s="990" t="str">
        <f>IF(AK10="","",VLOOKUP(AK10,DATA!$S$3:$W$117,5,FALSE))</f>
        <v/>
      </c>
      <c r="AN10" s="944"/>
      <c r="AO10" s="75"/>
      <c r="AP10" s="945" t="str">
        <f>IF(AN10="","",VLOOKUP(AN10,DATA!$S$3:$W$117,5,FALSE))</f>
        <v/>
      </c>
      <c r="AQ10" s="1124"/>
      <c r="AR10" s="65"/>
      <c r="AS10" s="954" t="str">
        <f>IF(AQ10="","",VLOOKUP(AQ10,DATA!$S$3:$W$117,5,FALSE))</f>
        <v/>
      </c>
      <c r="AT10" s="1047">
        <f t="shared" si="1"/>
        <v>0.42857142857142855</v>
      </c>
      <c r="AV10" s="956"/>
      <c r="AW10" s="77"/>
      <c r="AX10" s="957" t="str">
        <f>IF(AV10="","",VLOOKUP(AV10,DATA!$S$3:$W$117,5,FALSE))</f>
        <v/>
      </c>
    </row>
    <row r="11" spans="1:50" s="783" customFormat="1" ht="13" customHeight="1" thickBot="1" x14ac:dyDescent="0.25">
      <c r="A11" s="1280"/>
      <c r="B11" s="781" t="s">
        <v>841</v>
      </c>
      <c r="C11" s="65">
        <f t="shared" si="0"/>
        <v>3</v>
      </c>
      <c r="D11" s="919" t="s">
        <v>339</v>
      </c>
      <c r="E11" s="919" t="s">
        <v>184</v>
      </c>
      <c r="F11" s="995" t="str">
        <f>IF(D11="","",VLOOKUP(D11,DATA!$S$3:$W$117,5,FALSE))</f>
        <v>T3</v>
      </c>
      <c r="G11" s="1127"/>
      <c r="H11" s="781"/>
      <c r="I11" s="996" t="str">
        <f>IF(G11="","",VLOOKUP(G11,DATA!$S$3:$W$117,5,FALSE))</f>
        <v/>
      </c>
      <c r="J11" s="997"/>
      <c r="K11" s="998"/>
      <c r="L11" s="999" t="str">
        <f>IF(J11="","",VLOOKUP(J11,DATA!$S$3:$W$117,5,FALSE))</f>
        <v/>
      </c>
      <c r="M11" s="1000"/>
      <c r="N11" s="1001"/>
      <c r="O11" s="1002" t="str">
        <f>IF(M11="","",VLOOKUP(M11,DATA!$S$3:$W$117,5,FALSE))</f>
        <v/>
      </c>
      <c r="P11" s="1022"/>
      <c r="Q11" s="1023"/>
      <c r="R11" s="1024" t="str">
        <f>IF(P11="","",VLOOKUP(P11,DATA!$S$3:$W$117,5,FALSE))</f>
        <v/>
      </c>
      <c r="S11" s="1005" t="s">
        <v>833</v>
      </c>
      <c r="T11" s="919" t="s">
        <v>184</v>
      </c>
      <c r="U11" s="1006" t="str">
        <f>IF(S11="","",VLOOKUP(S11,DATA!$S$3:$W$117,5,FALSE))</f>
        <v>M2</v>
      </c>
      <c r="V11" s="1022"/>
      <c r="W11" s="1023"/>
      <c r="X11" s="1024" t="str">
        <f>IF(V11="","",VLOOKUP(V11,DATA!$S$3:$W$117,5,FALSE))</f>
        <v/>
      </c>
      <c r="Y11" s="1000"/>
      <c r="Z11" s="1001"/>
      <c r="AA11" s="1002" t="str">
        <f>IF(Y11="","",VLOOKUP(Y11,DATA!$S$3:$W$117,5,FALSE))</f>
        <v/>
      </c>
      <c r="AB11" s="1034"/>
      <c r="AC11" s="1023"/>
      <c r="AD11" s="1035" t="str">
        <f>IF(AB11="","",VLOOKUP(AB11,DATA!$S$3:$W$117,5,FALSE))</f>
        <v/>
      </c>
      <c r="AE11" s="1011" t="s">
        <v>829</v>
      </c>
      <c r="AF11" s="919" t="s">
        <v>184</v>
      </c>
      <c r="AG11" s="995" t="str">
        <f>IF(AE11="","",VLOOKUP(AE11,DATA!$S$3:$W$117,5,FALSE))</f>
        <v>S2</v>
      </c>
      <c r="AH11" s="1034"/>
      <c r="AI11" s="1023"/>
      <c r="AJ11" s="1035" t="str">
        <f>IF(AH11="","",VLOOKUP(AH11,DATA!$S$3:$W$117,5,FALSE))</f>
        <v/>
      </c>
      <c r="AK11" s="1007"/>
      <c r="AL11" s="1008"/>
      <c r="AM11" s="1009" t="str">
        <f>IF(AK11="","",VLOOKUP(AK11,DATA!$S$3:$W$117,5,FALSE))</f>
        <v/>
      </c>
      <c r="AN11" s="1000"/>
      <c r="AO11" s="1001"/>
      <c r="AP11" s="1002" t="str">
        <f>IF(AN11="","",VLOOKUP(AN11,DATA!$S$3:$W$117,5,FALSE))</f>
        <v/>
      </c>
      <c r="AQ11" s="1127"/>
      <c r="AR11" s="781"/>
      <c r="AS11" s="1006" t="str">
        <f>IF(AQ11="","",VLOOKUP(AQ11,DATA!$S$3:$W$117,5,FALSE))</f>
        <v/>
      </c>
      <c r="AT11" s="1050">
        <f t="shared" si="1"/>
        <v>0.42857142857142855</v>
      </c>
      <c r="AV11" s="974"/>
      <c r="AW11" s="975"/>
      <c r="AX11" s="1015" t="str">
        <f>IF(AV11="","",VLOOKUP(AV11,DATA!$S$3:$W$117,5,FALSE))</f>
        <v/>
      </c>
    </row>
    <row r="12" spans="1:50" s="783" customFormat="1" ht="13" customHeight="1" x14ac:dyDescent="0.2">
      <c r="A12" s="1281" t="s">
        <v>169</v>
      </c>
      <c r="B12" s="64" t="s">
        <v>842</v>
      </c>
      <c r="C12" s="65">
        <f t="shared" si="0"/>
        <v>1</v>
      </c>
      <c r="D12" s="920"/>
      <c r="E12" s="920"/>
      <c r="F12" s="933" t="str">
        <f>IF(D12="","",VLOOKUP(D12,DATA!$S$3:$W$117,5,FALSE))</f>
        <v/>
      </c>
      <c r="G12" s="1012" t="s">
        <v>403</v>
      </c>
      <c r="H12" s="916" t="s">
        <v>184</v>
      </c>
      <c r="I12" s="937" t="str">
        <f>IF(G12="","",VLOOKUP(G12,DATA!$S$3:$W$117,5,FALSE))</f>
        <v>T1</v>
      </c>
      <c r="J12" s="927"/>
      <c r="K12" s="928"/>
      <c r="L12" s="929" t="str">
        <f>IF(J12="","",VLOOKUP(J12,DATA!$S$3:$W$117,5,FALSE))</f>
        <v/>
      </c>
      <c r="M12" s="930"/>
      <c r="N12" s="923"/>
      <c r="O12" s="931" t="str">
        <f>IF(M12="","",VLOOKUP(M12,DATA!$S$3:$W$117,5,FALSE))</f>
        <v/>
      </c>
      <c r="P12" s="932"/>
      <c r="Q12" s="920"/>
      <c r="R12" s="933" t="str">
        <f>IF(P12="","",VLOOKUP(P12,DATA!$S$3:$W$117,5,FALSE))</f>
        <v/>
      </c>
      <c r="S12" s="934"/>
      <c r="T12" s="920"/>
      <c r="U12" s="935" t="str">
        <f>IF(S12="","",VLOOKUP(S12,DATA!$S$3:$W$117,5,FALSE))</f>
        <v/>
      </c>
      <c r="V12" s="932"/>
      <c r="W12" s="920"/>
      <c r="X12" s="933" t="str">
        <f>IF(V12="","",VLOOKUP(V12,DATA!$S$3:$W$117,5,FALSE))</f>
        <v/>
      </c>
      <c r="Y12" s="934"/>
      <c r="Z12" s="920"/>
      <c r="AA12" s="935" t="str">
        <f>IF(Y12="","",VLOOKUP(Y12,DATA!$S$3:$W$117,5,FALSE))</f>
        <v/>
      </c>
      <c r="AB12" s="934"/>
      <c r="AC12" s="920"/>
      <c r="AD12" s="935" t="str">
        <f>IF(AB12="","",VLOOKUP(AB12,DATA!$S$3:$W$117,5,FALSE))</f>
        <v/>
      </c>
      <c r="AE12" s="932"/>
      <c r="AF12" s="920"/>
      <c r="AG12" s="933" t="str">
        <f>IF(AE12="","",VLOOKUP(AE12,DATA!$S$3:$W$117,5,FALSE))</f>
        <v/>
      </c>
      <c r="AH12" s="934"/>
      <c r="AI12" s="920"/>
      <c r="AJ12" s="935" t="str">
        <f>IF(AH12="","",VLOOKUP(AH12,DATA!$S$3:$W$117,5,FALSE))</f>
        <v/>
      </c>
      <c r="AK12" s="1013"/>
      <c r="AL12" s="923"/>
      <c r="AM12" s="1014" t="str">
        <f>IF(AK12="","",VLOOKUP(AK12,DATA!$S$3:$W$117,5,FALSE))</f>
        <v/>
      </c>
      <c r="AN12" s="934"/>
      <c r="AO12" s="920"/>
      <c r="AP12" s="935" t="str">
        <f>IF(AN12="","",VLOOKUP(AN12,DATA!$S$3:$W$117,5,FALSE))</f>
        <v/>
      </c>
      <c r="AQ12" s="934"/>
      <c r="AR12" s="920"/>
      <c r="AS12" s="935" t="str">
        <f>IF(AQ12="","",VLOOKUP(AQ12,DATA!$S$3:$W$117,5,FALSE))</f>
        <v/>
      </c>
      <c r="AT12" s="1046">
        <f t="shared" si="1"/>
        <v>0.14285714285714285</v>
      </c>
      <c r="AV12" s="934"/>
      <c r="AW12" s="920"/>
      <c r="AX12" s="935" t="str">
        <f>IF(AV12="","",VLOOKUP(AV12,DATA!$S$3:$W$117,5,FALSE))</f>
        <v/>
      </c>
    </row>
    <row r="13" spans="1:50" s="783" customFormat="1" ht="13" customHeight="1" x14ac:dyDescent="0.2">
      <c r="A13" s="1279"/>
      <c r="B13" s="65" t="s">
        <v>839</v>
      </c>
      <c r="C13" s="65">
        <f t="shared" si="0"/>
        <v>3</v>
      </c>
      <c r="D13" s="921"/>
      <c r="E13" s="921"/>
      <c r="F13" s="947" t="str">
        <f>IF(D13="","",VLOOKUP(D13,DATA!$S$3:$W$117,5,FALSE))</f>
        <v/>
      </c>
      <c r="G13" s="955" t="s">
        <v>406</v>
      </c>
      <c r="H13" s="72" t="s">
        <v>931</v>
      </c>
      <c r="I13" s="954" t="str">
        <f>IF(G13="","",VLOOKUP(G13,DATA!$S$3:$W$117,5,FALSE))</f>
        <v>S3</v>
      </c>
      <c r="J13" s="943" t="s">
        <v>832</v>
      </c>
      <c r="K13" s="72" t="s">
        <v>41</v>
      </c>
      <c r="L13" s="941" t="str">
        <f>IF(J13="","",VLOOKUP(J13,DATA!$S$3:$W$117,5,FALSE))</f>
        <v>A3</v>
      </c>
      <c r="M13" s="944"/>
      <c r="N13" s="75"/>
      <c r="O13" s="945" t="str">
        <f>IF(M13="","",VLOOKUP(M13,DATA!$S$3:$W$117,5,FALSE))</f>
        <v/>
      </c>
      <c r="P13" s="946"/>
      <c r="Q13" s="921"/>
      <c r="R13" s="947" t="str">
        <f>IF(P13="","",VLOOKUP(P13,DATA!$S$3:$W$117,5,FALSE))</f>
        <v/>
      </c>
      <c r="S13" s="948"/>
      <c r="T13" s="921"/>
      <c r="U13" s="949" t="str">
        <f>IF(S13="","",VLOOKUP(S13,DATA!$S$3:$W$117,5,FALSE))</f>
        <v/>
      </c>
      <c r="V13" s="946"/>
      <c r="W13" s="921"/>
      <c r="X13" s="947" t="str">
        <f>IF(V13="","",VLOOKUP(V13,DATA!$S$3:$W$117,5,FALSE))</f>
        <v/>
      </c>
      <c r="Y13" s="948"/>
      <c r="Z13" s="921"/>
      <c r="AA13" s="949" t="str">
        <f>IF(Y13="","",VLOOKUP(Y13,DATA!$S$3:$W$117,5,FALSE))</f>
        <v/>
      </c>
      <c r="AB13" s="948"/>
      <c r="AC13" s="921"/>
      <c r="AD13" s="949" t="str">
        <f>IF(AB13="","",VLOOKUP(AB13,DATA!$S$3:$W$117,5,FALSE))</f>
        <v/>
      </c>
      <c r="AE13" s="946"/>
      <c r="AF13" s="921"/>
      <c r="AG13" s="947" t="str">
        <f>IF(AE13="","",VLOOKUP(AE13,DATA!$S$3:$W$117,5,FALSE))</f>
        <v/>
      </c>
      <c r="AH13" s="948"/>
      <c r="AI13" s="921"/>
      <c r="AJ13" s="949" t="str">
        <f>IF(AH13="","",VLOOKUP(AH13,DATA!$S$3:$W$117,5,FALSE))</f>
        <v/>
      </c>
      <c r="AK13" s="955" t="s">
        <v>852</v>
      </c>
      <c r="AL13" s="72" t="s">
        <v>45</v>
      </c>
      <c r="AM13" s="954" t="str">
        <f>IF(AK13="","",VLOOKUP(AK13,DATA!$S$3:$W$117,5,FALSE))</f>
        <v>S4</v>
      </c>
      <c r="AN13" s="948"/>
      <c r="AO13" s="921"/>
      <c r="AP13" s="949" t="str">
        <f>IF(AN13="","",VLOOKUP(AN13,DATA!$S$3:$W$117,5,FALSE))</f>
        <v/>
      </c>
      <c r="AQ13" s="1124"/>
      <c r="AR13" s="65"/>
      <c r="AS13" s="954" t="str">
        <f>IF(AQ13="","",VLOOKUP(AQ13,DATA!$S$3:$W$117,5,FALSE))</f>
        <v/>
      </c>
      <c r="AT13" s="1047">
        <f t="shared" si="1"/>
        <v>0.42857142857142855</v>
      </c>
      <c r="AV13" s="948"/>
      <c r="AW13" s="921"/>
      <c r="AX13" s="949" t="str">
        <f>IF(AV13="","",VLOOKUP(AV13,DATA!$S$3:$W$117,5,FALSE))</f>
        <v/>
      </c>
    </row>
    <row r="14" spans="1:50" s="783" customFormat="1" ht="13" customHeight="1" x14ac:dyDescent="0.2">
      <c r="A14" s="1279"/>
      <c r="B14" s="65" t="s">
        <v>840</v>
      </c>
      <c r="C14" s="65">
        <f t="shared" si="0"/>
        <v>5</v>
      </c>
      <c r="D14" s="921"/>
      <c r="E14" s="921"/>
      <c r="F14" s="947" t="str">
        <f>IF(D14="","",VLOOKUP(D14,DATA!$S$3:$W$117,5,FALSE))</f>
        <v/>
      </c>
      <c r="G14" s="955" t="s">
        <v>681</v>
      </c>
      <c r="H14" s="72" t="s">
        <v>184</v>
      </c>
      <c r="I14" s="954" t="s">
        <v>1018</v>
      </c>
      <c r="J14" s="943" t="s">
        <v>1023</v>
      </c>
      <c r="K14" s="72" t="s">
        <v>1024</v>
      </c>
      <c r="L14" s="941" t="str">
        <f>IF(J14="","",VLOOKUP(J14,DATA!$S$3:$W$117,5,FALSE))</f>
        <v>T5</v>
      </c>
      <c r="M14" s="955" t="s">
        <v>832</v>
      </c>
      <c r="N14" s="72" t="s">
        <v>43</v>
      </c>
      <c r="O14" s="954" t="str">
        <f>IF(M14="","",VLOOKUP(M14,DATA!$S$3:$W$117,5,FALSE))</f>
        <v>A3</v>
      </c>
      <c r="P14" s="943" t="s">
        <v>849</v>
      </c>
      <c r="Q14" s="72" t="s">
        <v>184</v>
      </c>
      <c r="R14" s="941" t="str">
        <f>IF(P14="","",VLOOKUP(P14,DATA!$S$3:$W$117,5,FALSE))</f>
        <v>M3</v>
      </c>
      <c r="S14" s="948"/>
      <c r="T14" s="921"/>
      <c r="U14" s="949" t="str">
        <f>IF(S14="","",VLOOKUP(S14,DATA!$S$3:$W$117,5,FALSE))</f>
        <v/>
      </c>
      <c r="V14" s="946"/>
      <c r="W14" s="921"/>
      <c r="X14" s="947" t="str">
        <f>IF(V14="","",VLOOKUP(V14,DATA!$S$3:$W$117,5,FALSE))</f>
        <v/>
      </c>
      <c r="Y14" s="948"/>
      <c r="Z14" s="921"/>
      <c r="AA14" s="949" t="str">
        <f>IF(Y14="","",VLOOKUP(Y14,DATA!$S$3:$W$117,5,FALSE))</f>
        <v/>
      </c>
      <c r="AB14" s="991" t="s">
        <v>848</v>
      </c>
      <c r="AC14" s="107" t="s">
        <v>43</v>
      </c>
      <c r="AD14" s="992" t="str">
        <f>IF(AB14="","",VLOOKUP(AB14,DATA!$S$3:$W$117,5,FALSE))</f>
        <v>A4</v>
      </c>
      <c r="AE14" s="946"/>
      <c r="AF14" s="921"/>
      <c r="AG14" s="947" t="str">
        <f>IF(AE14="","",VLOOKUP(AE14,DATA!$S$3:$W$117,5,FALSE))</f>
        <v/>
      </c>
      <c r="AH14" s="948"/>
      <c r="AI14" s="921"/>
      <c r="AJ14" s="949" t="str">
        <f>IF(AH14="","",VLOOKUP(AH14,DATA!$S$3:$W$117,5,FALSE))</f>
        <v/>
      </c>
      <c r="AK14" s="993"/>
      <c r="AL14" s="75"/>
      <c r="AM14" s="994" t="str">
        <f>IF(AK14="","",VLOOKUP(AK14,DATA!$S$3:$W$117,5,FALSE))</f>
        <v/>
      </c>
      <c r="AN14" s="948"/>
      <c r="AO14" s="921"/>
      <c r="AP14" s="949" t="str">
        <f>IF(AN14="","",VLOOKUP(AN14,DATA!$S$3:$W$117,5,FALSE))</f>
        <v/>
      </c>
      <c r="AQ14" s="1124"/>
      <c r="AR14" s="65"/>
      <c r="AS14" s="954" t="str">
        <f>IF(AQ14="","",VLOOKUP(AQ14,DATA!$S$3:$W$117,5,FALSE))</f>
        <v/>
      </c>
      <c r="AT14" s="1047">
        <f t="shared" si="1"/>
        <v>0.7142857142857143</v>
      </c>
      <c r="AV14" s="956"/>
      <c r="AW14" s="77"/>
      <c r="AX14" s="957" t="str">
        <f>IF(AV14="","",VLOOKUP(AV14,DATA!$S$3:$W$117,5,FALSE))</f>
        <v/>
      </c>
    </row>
    <row r="15" spans="1:50" s="783" customFormat="1" ht="13" customHeight="1" thickBot="1" x14ac:dyDescent="0.25">
      <c r="A15" s="1282"/>
      <c r="B15" s="66" t="s">
        <v>841</v>
      </c>
      <c r="C15" s="65">
        <f t="shared" si="0"/>
        <v>3.5</v>
      </c>
      <c r="D15" s="922"/>
      <c r="E15" s="922"/>
      <c r="F15" s="964" t="str">
        <f>IF(D15="","",VLOOKUP(D15,DATA!$S$3:$W$117,5,FALSE))</f>
        <v/>
      </c>
      <c r="G15" s="961" t="s">
        <v>756</v>
      </c>
      <c r="H15" s="917" t="s">
        <v>45</v>
      </c>
      <c r="I15" s="962" t="str">
        <f>IF(G15="","",VLOOKUP(G15,DATA!$S$3:$W$117,5,FALSE))</f>
        <v>T6</v>
      </c>
      <c r="J15" s="960" t="s">
        <v>854</v>
      </c>
      <c r="K15" s="917" t="s">
        <v>184</v>
      </c>
      <c r="L15" s="958" t="str">
        <f>IF(J15="","",VLOOKUP(J15,DATA!$S$3:$W$117,5,FALSE))</f>
        <v>M1</v>
      </c>
      <c r="M15" s="974"/>
      <c r="N15" s="975"/>
      <c r="O15" s="1015" t="str">
        <f>IF(M15="","",VLOOKUP(M15,DATA!$S$3:$W$117,5,FALSE))</f>
        <v/>
      </c>
      <c r="P15" s="960" t="s">
        <v>681</v>
      </c>
      <c r="Q15" s="917" t="s">
        <v>933</v>
      </c>
      <c r="R15" s="958" t="str">
        <f>IF(P15="","",VLOOKUP(P15,DATA!$S$3:$W$117,5,FALSE))</f>
        <v>M2</v>
      </c>
      <c r="S15" s="965"/>
      <c r="T15" s="922"/>
      <c r="U15" s="966" t="str">
        <f>IF(S15="","",VLOOKUP(S15,DATA!$S$3:$W$117,5,FALSE))</f>
        <v/>
      </c>
      <c r="V15" s="963"/>
      <c r="W15" s="922"/>
      <c r="X15" s="964" t="str">
        <f>IF(V15="","",VLOOKUP(V15,DATA!$S$3:$W$117,5,FALSE))</f>
        <v/>
      </c>
      <c r="Y15" s="965"/>
      <c r="Z15" s="922"/>
      <c r="AA15" s="966" t="str">
        <f>IF(Y15="","",VLOOKUP(Y15,DATA!$S$3:$W$117,5,FALSE))</f>
        <v/>
      </c>
      <c r="AB15" s="961" t="s">
        <v>822</v>
      </c>
      <c r="AC15" s="917" t="s">
        <v>45</v>
      </c>
      <c r="AD15" s="962" t="s">
        <v>910</v>
      </c>
      <c r="AE15" s="963"/>
      <c r="AF15" s="922"/>
      <c r="AG15" s="964" t="str">
        <f>IF(AE15="","",VLOOKUP(AE15,DATA!$S$3:$W$117,5,FALSE))</f>
        <v/>
      </c>
      <c r="AH15" s="965"/>
      <c r="AI15" s="922"/>
      <c r="AJ15" s="966" t="str">
        <f>IF(AH15="","",VLOOKUP(AH15,DATA!$S$3:$W$117,5,FALSE))</f>
        <v/>
      </c>
      <c r="AK15" s="1016"/>
      <c r="AL15" s="975"/>
      <c r="AM15" s="1017"/>
      <c r="AN15" s="965"/>
      <c r="AO15" s="922"/>
      <c r="AP15" s="966" t="str">
        <f>IF(AN15="","",VLOOKUP(AN15,DATA!$S$3:$W$117,5,FALSE))</f>
        <v/>
      </c>
      <c r="AQ15" s="1125"/>
      <c r="AR15" s="66"/>
      <c r="AS15" s="962" t="str">
        <f>IF(AQ15="","",VLOOKUP(AQ15,DATA!$S$3:$W$117,5,FALSE))</f>
        <v/>
      </c>
      <c r="AT15" s="1048">
        <f t="shared" si="1"/>
        <v>0.5</v>
      </c>
      <c r="AV15" s="974"/>
      <c r="AW15" s="975"/>
      <c r="AX15" s="1015" t="str">
        <f>IF(AV15="","",VLOOKUP(AV15,DATA!$S$3:$W$117,5,FALSE))</f>
        <v/>
      </c>
    </row>
    <row r="16" spans="1:50" s="783" customFormat="1" ht="13" customHeight="1" x14ac:dyDescent="0.2">
      <c r="A16" s="1278" t="s">
        <v>98</v>
      </c>
      <c r="B16" s="785" t="s">
        <v>842</v>
      </c>
      <c r="C16" s="65">
        <f t="shared" si="0"/>
        <v>1</v>
      </c>
      <c r="D16" s="918"/>
      <c r="E16" s="918"/>
      <c r="F16" s="976" t="str">
        <f>IF(D16="","",VLOOKUP(D16,DATA!$S$3:$W$117,5,FALSE))</f>
        <v/>
      </c>
      <c r="G16" s="984"/>
      <c r="H16" s="979"/>
      <c r="I16" s="977" t="str">
        <f>IF(G16="","",VLOOKUP(G16,DATA!$S$3:$W$117,5,FALSE))</f>
        <v/>
      </c>
      <c r="J16" s="978"/>
      <c r="K16" s="979"/>
      <c r="L16" s="980" t="str">
        <f>IF(J16="","",VLOOKUP(J16,DATA!$S$3:$W$117,5,FALSE))</f>
        <v/>
      </c>
      <c r="M16" s="1018"/>
      <c r="N16" s="918"/>
      <c r="O16" s="1019" t="str">
        <f>IF(M16="","",VLOOKUP(M16,DATA!$S$3:$W$117,5,FALSE))</f>
        <v/>
      </c>
      <c r="P16" s="1020"/>
      <c r="Q16" s="924"/>
      <c r="R16" s="1021" t="str">
        <f>IF(P16="","",VLOOKUP(P16,DATA!$S$3:$W$117,5,FALSE))</f>
        <v/>
      </c>
      <c r="S16" s="981" t="s">
        <v>568</v>
      </c>
      <c r="T16" s="982" t="s">
        <v>184</v>
      </c>
      <c r="U16" s="983" t="str">
        <f>IF(S16="","",VLOOKUP(S16,DATA!$S$3:$W$117,5,FALSE))</f>
        <v>T5</v>
      </c>
      <c r="V16" s="1020"/>
      <c r="W16" s="924"/>
      <c r="X16" s="1021" t="str">
        <f>IF(V16="","",VLOOKUP(V16,DATA!$S$3:$W$117,5,FALSE))</f>
        <v/>
      </c>
      <c r="Y16" s="1032"/>
      <c r="Z16" s="924"/>
      <c r="AA16" s="1033" t="str">
        <f>IF(Y16="","",VLOOKUP(Y16,DATA!$S$3:$W$117,5,FALSE))</f>
        <v/>
      </c>
      <c r="AB16" s="1032"/>
      <c r="AC16" s="924"/>
      <c r="AD16" s="1033" t="str">
        <f>IF(AB16="","",VLOOKUP(AB16,DATA!$S$3:$W$117,5,FALSE))</f>
        <v/>
      </c>
      <c r="AE16" s="985"/>
      <c r="AF16" s="918"/>
      <c r="AG16" s="976" t="str">
        <f>IF(AE16="","",VLOOKUP(AE16,DATA!$S$3:$W$117,5,FALSE))</f>
        <v/>
      </c>
      <c r="AH16" s="1018"/>
      <c r="AI16" s="918"/>
      <c r="AJ16" s="1019" t="str">
        <f>IF(AH16="","",VLOOKUP(AH16,DATA!$S$3:$W$117,5,FALSE))</f>
        <v/>
      </c>
      <c r="AK16" s="985"/>
      <c r="AL16" s="918"/>
      <c r="AM16" s="976" t="str">
        <f>IF(AK16="","",VLOOKUP(AK16,DATA!$S$3:$W$117,5,FALSE))</f>
        <v/>
      </c>
      <c r="AN16" s="1032"/>
      <c r="AO16" s="924"/>
      <c r="AP16" s="1033" t="str">
        <f>IF(AN16="","",VLOOKUP(AN16,DATA!$S$3:$W$117,5,FALSE))</f>
        <v/>
      </c>
      <c r="AQ16" s="1032"/>
      <c r="AR16" s="924"/>
      <c r="AS16" s="1033" t="str">
        <f>IF(AQ16="","",VLOOKUP(AQ16,DATA!$S$3:$W$117,5,FALSE))</f>
        <v/>
      </c>
      <c r="AT16" s="1049">
        <f t="shared" si="1"/>
        <v>0.14285714285714285</v>
      </c>
      <c r="AV16" s="1032"/>
      <c r="AW16" s="924"/>
      <c r="AX16" s="1033" t="str">
        <f>IF(AV16="","",VLOOKUP(AV16,DATA!$S$3:$W$117,5,FALSE))</f>
        <v/>
      </c>
    </row>
    <row r="17" spans="1:50" s="783" customFormat="1" ht="13" customHeight="1" x14ac:dyDescent="0.2">
      <c r="A17" s="1279"/>
      <c r="B17" s="65" t="s">
        <v>839</v>
      </c>
      <c r="C17" s="65">
        <f t="shared" si="0"/>
        <v>4</v>
      </c>
      <c r="D17" s="72" t="s">
        <v>677</v>
      </c>
      <c r="E17" s="72" t="s">
        <v>45</v>
      </c>
      <c r="F17" s="941" t="str">
        <f>IF(D17="","",VLOOKUP(D17,DATA!$S$3:$W$117,5,FALSE))</f>
        <v>T4</v>
      </c>
      <c r="G17" s="953"/>
      <c r="H17" s="951"/>
      <c r="I17" s="942" t="str">
        <f>IF(G17="","",VLOOKUP(G17,DATA!$S$3:$W$117,5,FALSE))</f>
        <v/>
      </c>
      <c r="J17" s="953"/>
      <c r="K17" s="951"/>
      <c r="L17" s="952" t="str">
        <f>IF(J17="","",VLOOKUP(J17,DATA!$S$3:$W$117,5,FALSE))</f>
        <v/>
      </c>
      <c r="M17" s="944"/>
      <c r="N17" s="75"/>
      <c r="O17" s="945" t="str">
        <f>IF(M17="","",VLOOKUP(M17,DATA!$S$3:$W$117,5,FALSE))</f>
        <v/>
      </c>
      <c r="P17" s="948"/>
      <c r="Q17" s="921"/>
      <c r="R17" s="947" t="str">
        <f>IF(P17="","",VLOOKUP(P17,DATA!$S$3:$W$117,5,FALSE))</f>
        <v/>
      </c>
      <c r="S17" s="955" t="s">
        <v>887</v>
      </c>
      <c r="T17" s="72" t="s">
        <v>184</v>
      </c>
      <c r="U17" s="954" t="str">
        <f>IF(S17="","",VLOOKUP(S17,DATA!$S$3:$W$117,5,FALSE))</f>
        <v>M2</v>
      </c>
      <c r="V17" s="948"/>
      <c r="W17" s="921"/>
      <c r="X17" s="947" t="str">
        <f>IF(V17="","",VLOOKUP(V17,DATA!$S$3:$W$117,5,FALSE))</f>
        <v/>
      </c>
      <c r="Y17" s="948"/>
      <c r="Z17" s="921"/>
      <c r="AA17" s="949" t="str">
        <f>IF(Y17="","",VLOOKUP(Y17,DATA!$S$3:$W$117,5,FALSE))</f>
        <v/>
      </c>
      <c r="AB17" s="948"/>
      <c r="AC17" s="921"/>
      <c r="AD17" s="949" t="str">
        <f>IF(AB17="","",VLOOKUP(AB17,DATA!$S$3:$W$117,5,FALSE))</f>
        <v/>
      </c>
      <c r="AE17" s="955" t="s">
        <v>834</v>
      </c>
      <c r="AF17" s="72" t="s">
        <v>45</v>
      </c>
      <c r="AG17" s="1076" t="str">
        <f>IF(AE17="","",VLOOKUP(AE17,DATA!$S$3:$W$117,5,FALSE))</f>
        <v>S3</v>
      </c>
      <c r="AH17" s="955" t="s">
        <v>785</v>
      </c>
      <c r="AI17" s="72" t="s">
        <v>43</v>
      </c>
      <c r="AJ17" s="954" t="str">
        <f>IF(AH17="","",VLOOKUP(AH17,DATA!$S$3:$W$117,5,FALSE))</f>
        <v>A3</v>
      </c>
      <c r="AK17" s="944"/>
      <c r="AL17" s="75"/>
      <c r="AM17" s="994" t="str">
        <f>IF(AK17="","",VLOOKUP(AK17,DATA!$S$3:$W$117,5,FALSE))</f>
        <v/>
      </c>
      <c r="AN17" s="948"/>
      <c r="AO17" s="921"/>
      <c r="AP17" s="949" t="str">
        <f>IF(AN17="","",VLOOKUP(AN17,DATA!$S$3:$W$117,5,FALSE))</f>
        <v/>
      </c>
      <c r="AQ17" s="953"/>
      <c r="AR17" s="951"/>
      <c r="AS17" s="954" t="str">
        <f>IF(AQ17="","",VLOOKUP(AQ17,DATA!$S$3:$W$117,5,FALSE))</f>
        <v/>
      </c>
      <c r="AT17" s="1047">
        <f t="shared" si="1"/>
        <v>0.5714285714285714</v>
      </c>
      <c r="AV17" s="948"/>
      <c r="AW17" s="921"/>
      <c r="AX17" s="949" t="str">
        <f>IF(AV17="","",VLOOKUP(AV17,DATA!$S$3:$W$117,5,FALSE))</f>
        <v/>
      </c>
    </row>
    <row r="18" spans="1:50" s="783" customFormat="1" ht="13" customHeight="1" x14ac:dyDescent="0.2">
      <c r="A18" s="1279"/>
      <c r="B18" s="65" t="s">
        <v>840</v>
      </c>
      <c r="C18" s="65">
        <f t="shared" si="0"/>
        <v>6</v>
      </c>
      <c r="D18" s="72" t="s">
        <v>793</v>
      </c>
      <c r="E18" s="72" t="s">
        <v>45</v>
      </c>
      <c r="F18" s="941" t="str">
        <f>IF(D18="","",VLOOKUP(D18,DATA!$S$3:$W$117,5,FALSE))</f>
        <v>M3</v>
      </c>
      <c r="G18" s="953"/>
      <c r="H18" s="951"/>
      <c r="I18" s="942" t="str">
        <f>IF(G18="","",VLOOKUP(G18,DATA!$S$3:$W$117,5,FALSE))</f>
        <v/>
      </c>
      <c r="J18" s="943" t="s">
        <v>426</v>
      </c>
      <c r="K18" s="72" t="s">
        <v>184</v>
      </c>
      <c r="L18" s="941" t="str">
        <f>IF(J18="","",VLOOKUP(J18,DATA!$S$3:$W$117,5,FALSE))</f>
        <v>T1</v>
      </c>
      <c r="M18" s="955" t="s">
        <v>786</v>
      </c>
      <c r="N18" s="72" t="s">
        <v>43</v>
      </c>
      <c r="O18" s="954" t="str">
        <f>IF(M18="","",VLOOKUP(M18,DATA!$S$3:$W$117,5,FALSE))</f>
        <v>A1</v>
      </c>
      <c r="P18" s="946"/>
      <c r="Q18" s="921"/>
      <c r="R18" s="947" t="str">
        <f>IF(P18="","",VLOOKUP(P18,DATA!$S$3:$W$117,5,FALSE))</f>
        <v/>
      </c>
      <c r="S18" s="955" t="s">
        <v>852</v>
      </c>
      <c r="T18" s="72" t="s">
        <v>184</v>
      </c>
      <c r="U18" s="954" t="str">
        <f>IF(S18="","",VLOOKUP(S18,DATA!$S$3:$W$117,5,FALSE))</f>
        <v>S4</v>
      </c>
      <c r="V18" s="946"/>
      <c r="W18" s="921"/>
      <c r="X18" s="947" t="str">
        <f>IF(V18="","",VLOOKUP(V18,DATA!$S$3:$W$117,5,FALSE))</f>
        <v/>
      </c>
      <c r="Y18" s="948"/>
      <c r="Z18" s="921"/>
      <c r="AA18" s="949" t="str">
        <f>IF(Y18="","",VLOOKUP(Y18,DATA!$S$3:$W$117,5,FALSE))</f>
        <v/>
      </c>
      <c r="AB18" s="956"/>
      <c r="AC18" s="77"/>
      <c r="AD18" s="957" t="str">
        <f>IF(AB18="","",VLOOKUP(AB18,DATA!$S$3:$W$117,5,FALSE))</f>
        <v/>
      </c>
      <c r="AE18" s="943" t="s">
        <v>950</v>
      </c>
      <c r="AF18" s="72" t="s">
        <v>184</v>
      </c>
      <c r="AG18" s="941" t="str">
        <f>IF(AE18="","",VLOOKUP(AE18,DATA!$S$3:$W$117,5,FALSE))</f>
        <v>S3</v>
      </c>
      <c r="AH18" s="944"/>
      <c r="AI18" s="75"/>
      <c r="AJ18" s="945" t="str">
        <f>IF(AH18="","",VLOOKUP(AH18,DATA!$S$3:$W$117,5,FALSE))</f>
        <v/>
      </c>
      <c r="AK18" s="993"/>
      <c r="AL18" s="75"/>
      <c r="AM18" s="994" t="str">
        <f>IF(AK18="","",VLOOKUP(AK18,DATA!$S$3:$W$117,5,FALSE))</f>
        <v/>
      </c>
      <c r="AN18" s="943" t="s">
        <v>726</v>
      </c>
      <c r="AO18" s="72" t="s">
        <v>45</v>
      </c>
      <c r="AP18" s="941" t="str">
        <f>IF(AN18="","",VLOOKUP(AN18,DATA!$S$3:$W$117,5,FALSE))</f>
        <v>M4</v>
      </c>
      <c r="AQ18" s="1124"/>
      <c r="AR18" s="65"/>
      <c r="AS18" s="954" t="str">
        <f>IF(AQ18="","",VLOOKUP(AQ18,DATA!$S$3:$W$117,5,FALSE))</f>
        <v/>
      </c>
      <c r="AT18" s="1047">
        <f t="shared" si="1"/>
        <v>0.8571428571428571</v>
      </c>
      <c r="AV18" s="956"/>
      <c r="AW18" s="77"/>
      <c r="AX18" s="957" t="str">
        <f>IF(AV18="","",VLOOKUP(AV18,DATA!$S$3:$W$117,5,FALSE))</f>
        <v/>
      </c>
    </row>
    <row r="19" spans="1:50" s="783" customFormat="1" ht="13" customHeight="1" thickBot="1" x14ac:dyDescent="0.25">
      <c r="A19" s="1280"/>
      <c r="B19" s="781" t="s">
        <v>841</v>
      </c>
      <c r="C19" s="65">
        <f t="shared" si="0"/>
        <v>3</v>
      </c>
      <c r="D19" s="919" t="s">
        <v>700</v>
      </c>
      <c r="E19" s="919" t="s">
        <v>45</v>
      </c>
      <c r="F19" s="995" t="str">
        <f>IF(D19="","",VLOOKUP(D19,DATA!$S$3:$W$117,5,FALSE))</f>
        <v>T3</v>
      </c>
      <c r="G19" s="1010"/>
      <c r="H19" s="998"/>
      <c r="I19" s="996" t="str">
        <f>IF(G19="","",VLOOKUP(G19,DATA!$S$3:$W$117,5,FALSE))</f>
        <v/>
      </c>
      <c r="J19" s="997"/>
      <c r="K19" s="998"/>
      <c r="L19" s="999" t="str">
        <f>IF(J19="","",VLOOKUP(J19,DATA!$S$3:$W$117,5,FALSE))</f>
        <v/>
      </c>
      <c r="M19" s="1000"/>
      <c r="N19" s="1001"/>
      <c r="O19" s="1002" t="str">
        <f>IF(M19="","",VLOOKUP(M19,DATA!$S$3:$W$117,5,FALSE))</f>
        <v/>
      </c>
      <c r="P19" s="1022"/>
      <c r="Q19" s="1023"/>
      <c r="R19" s="1024" t="str">
        <f>IF(P19="","",VLOOKUP(P19,DATA!$S$3:$W$117,5,FALSE))</f>
        <v/>
      </c>
      <c r="S19" s="1005" t="s">
        <v>773</v>
      </c>
      <c r="T19" s="919" t="s">
        <v>184</v>
      </c>
      <c r="U19" s="1006" t="str">
        <f>IF(S19="","",VLOOKUP(S19,DATA!$S$3:$W$117,5,FALSE))</f>
        <v>T5</v>
      </c>
      <c r="V19" s="1034"/>
      <c r="W19" s="1023"/>
      <c r="X19" s="1035" t="str">
        <f>IF(V19="","",VLOOKUP(V19,DATA!$S$3:$W$117,5,FALSE))</f>
        <v/>
      </c>
      <c r="Y19" s="1034"/>
      <c r="Z19" s="1023"/>
      <c r="AA19" s="1035" t="str">
        <f>IF(Y19="","",VLOOKUP(Y19,DATA!$S$3:$W$117,5,FALSE))</f>
        <v/>
      </c>
      <c r="AB19" s="1025"/>
      <c r="AC19" s="1008"/>
      <c r="AD19" s="1026" t="str">
        <f>IF(AB19="","",VLOOKUP(AB19,DATA!$S$3:$W$117,5,FALSE))</f>
        <v/>
      </c>
      <c r="AE19" s="1011" t="s">
        <v>855</v>
      </c>
      <c r="AF19" s="919" t="s">
        <v>184</v>
      </c>
      <c r="AG19" s="995" t="str">
        <f>IF(AE19="","",VLOOKUP(AE19,DATA!$S$3:$W$117,5,FALSE))</f>
        <v>S4</v>
      </c>
      <c r="AH19" s="1000"/>
      <c r="AI19" s="1001"/>
      <c r="AJ19" s="1002" t="str">
        <f>IF(AH19="","",VLOOKUP(AH19,DATA!$S$3:$W$117,5,FALSE))</f>
        <v/>
      </c>
      <c r="AK19" s="1003"/>
      <c r="AL19" s="1001"/>
      <c r="AM19" s="1004" t="str">
        <f>IF(AK19="","",VLOOKUP(AK19,DATA!$S$3:$W$117,5,FALSE))</f>
        <v/>
      </c>
      <c r="AN19" s="1000"/>
      <c r="AO19" s="1001"/>
      <c r="AP19" s="1002" t="str">
        <f>IF(AN19="","",VLOOKUP(AN19,DATA!$S$3:$W$117,5,FALSE))</f>
        <v/>
      </c>
      <c r="AQ19" s="1127"/>
      <c r="AR19" s="781"/>
      <c r="AS19" s="1006" t="str">
        <f>IF(AQ19="","",VLOOKUP(AQ19,DATA!$S$3:$W$117,5,FALSE))</f>
        <v/>
      </c>
      <c r="AT19" s="1050">
        <f t="shared" si="1"/>
        <v>0.42857142857142855</v>
      </c>
      <c r="AV19" s="974"/>
      <c r="AW19" s="975"/>
      <c r="AX19" s="1015" t="str">
        <f>IF(AV19="","",VLOOKUP(AV19,DATA!$S$3:$W$117,5,FALSE))</f>
        <v/>
      </c>
    </row>
    <row r="20" spans="1:50" s="783" customFormat="1" ht="13" customHeight="1" x14ac:dyDescent="0.2">
      <c r="A20" s="1281" t="s">
        <v>99</v>
      </c>
      <c r="B20" s="64" t="s">
        <v>842</v>
      </c>
      <c r="C20" s="65">
        <f t="shared" si="0"/>
        <v>0</v>
      </c>
      <c r="D20" s="923"/>
      <c r="E20" s="923"/>
      <c r="F20" s="1014" t="str">
        <f>IF(D20="","",VLOOKUP(D20,DATA!$S$3:$W$117,5,FALSE))</f>
        <v/>
      </c>
      <c r="G20" s="936"/>
      <c r="H20" s="928"/>
      <c r="I20" s="926" t="str">
        <f>IF(G20="","",VLOOKUP(G20,DATA!$S$3:$W$117,5,FALSE))</f>
        <v/>
      </c>
      <c r="J20" s="927"/>
      <c r="K20" s="928"/>
      <c r="L20" s="929" t="str">
        <f>IF(J20="","",VLOOKUP(J20,DATA!$S$3:$W$117,5,FALSE))</f>
        <v/>
      </c>
      <c r="M20" s="930"/>
      <c r="N20" s="923"/>
      <c r="O20" s="931" t="str">
        <f>IF(M20="","",VLOOKUP(M20,DATA!$S$3:$W$117,5,FALSE))</f>
        <v/>
      </c>
      <c r="P20" s="932"/>
      <c r="Q20" s="920"/>
      <c r="R20" s="933" t="str">
        <f>IF(P20="","",VLOOKUP(P20,DATA!$S$3:$W$117,5,FALSE))</f>
        <v/>
      </c>
      <c r="S20" s="934"/>
      <c r="T20" s="920"/>
      <c r="U20" s="935" t="str">
        <f>IF(S20="","",VLOOKUP(S20,DATA!$S$3:$W$117,5,FALSE))</f>
        <v/>
      </c>
      <c r="V20" s="932"/>
      <c r="W20" s="920"/>
      <c r="X20" s="933" t="str">
        <f>IF(V20="","",VLOOKUP(V20,DATA!$S$3:$W$117,5,FALSE))</f>
        <v/>
      </c>
      <c r="Y20" s="934"/>
      <c r="Z20" s="920"/>
      <c r="AA20" s="935" t="str">
        <f>IF(Y20="","",VLOOKUP(Y20,DATA!$S$3:$W$117,5,FALSE))</f>
        <v/>
      </c>
      <c r="AB20" s="934"/>
      <c r="AC20" s="920"/>
      <c r="AD20" s="935" t="str">
        <f>IF(AB20="","",VLOOKUP(AB20,DATA!$S$3:$W$117,5,FALSE))</f>
        <v/>
      </c>
      <c r="AE20" s="932"/>
      <c r="AF20" s="920"/>
      <c r="AG20" s="933" t="str">
        <f>IF(AE20="","",VLOOKUP(AE20,DATA!$S$3:$W$117,5,FALSE))</f>
        <v/>
      </c>
      <c r="AH20" s="930"/>
      <c r="AI20" s="923"/>
      <c r="AJ20" s="931" t="str">
        <f>IF(AH20="","",VLOOKUP(AH20,DATA!$S$3:$W$117,5,FALSE))</f>
        <v/>
      </c>
      <c r="AK20" s="1013"/>
      <c r="AL20" s="923"/>
      <c r="AM20" s="1014" t="str">
        <f>IF(AK20="","",VLOOKUP(AK20,DATA!$S$3:$W$117,5,FALSE))</f>
        <v/>
      </c>
      <c r="AN20" s="934"/>
      <c r="AO20" s="920"/>
      <c r="AP20" s="935" t="str">
        <f>IF(AN20="","",VLOOKUP(AN20,DATA!$S$3:$W$117,5,FALSE))</f>
        <v/>
      </c>
      <c r="AQ20" s="936"/>
      <c r="AR20" s="928"/>
      <c r="AS20" s="937" t="str">
        <f>IF(AQ20="","",VLOOKUP(AQ20,DATA!$S$3:$W$117,5,FALSE))</f>
        <v/>
      </c>
      <c r="AT20" s="1046">
        <f t="shared" si="1"/>
        <v>0</v>
      </c>
      <c r="AV20" s="934"/>
      <c r="AW20" s="920"/>
      <c r="AX20" s="935" t="str">
        <f>IF(AV20="","",VLOOKUP(AV20,DATA!$S$3:$W$117,5,FALSE))</f>
        <v/>
      </c>
    </row>
    <row r="21" spans="1:50" s="783" customFormat="1" ht="13" customHeight="1" x14ac:dyDescent="0.2">
      <c r="A21" s="1279"/>
      <c r="B21" s="65" t="s">
        <v>839</v>
      </c>
      <c r="C21" s="65">
        <f t="shared" si="0"/>
        <v>1</v>
      </c>
      <c r="D21" s="72" t="s">
        <v>387</v>
      </c>
      <c r="E21" s="72" t="s">
        <v>45</v>
      </c>
      <c r="F21" s="941" t="str">
        <f>IF(D21="","",VLOOKUP(D21,DATA!$S$3:$W$117,5,FALSE))</f>
        <v>T1</v>
      </c>
      <c r="G21" s="953"/>
      <c r="H21" s="951"/>
      <c r="I21" s="942" t="str">
        <f>IF(G21="","",VLOOKUP(G21,DATA!$S$3:$W$117,5,FALSE))</f>
        <v/>
      </c>
      <c r="J21" s="943" t="s">
        <v>834</v>
      </c>
      <c r="K21" s="72" t="s">
        <v>184</v>
      </c>
      <c r="L21" s="941" t="str">
        <f>IF(J21="","",VLOOKUP(J21,DATA!$S$3:$W$117,5,FALSE))</f>
        <v>S3</v>
      </c>
      <c r="M21" s="944"/>
      <c r="N21" s="75"/>
      <c r="O21" s="945"/>
      <c r="P21" s="946"/>
      <c r="Q21" s="921"/>
      <c r="R21" s="947" t="str">
        <f>IF(P21="","",VLOOKUP(P21,DATA!$S$3:$W$117,5,FALSE))</f>
        <v/>
      </c>
      <c r="S21" s="948"/>
      <c r="T21" s="921"/>
      <c r="U21" s="949" t="str">
        <f>IF(S21="","",VLOOKUP(S21,DATA!$S$3:$W$117,5,FALSE))</f>
        <v/>
      </c>
      <c r="V21" s="946"/>
      <c r="W21" s="921"/>
      <c r="X21" s="947" t="str">
        <f>IF(V21="","",VLOOKUP(V21,DATA!$S$3:$W$117,5,FALSE))</f>
        <v/>
      </c>
      <c r="Y21" s="948"/>
      <c r="Z21" s="921"/>
      <c r="AA21" s="949" t="str">
        <f>IF(Y21="","",VLOOKUP(Y21,DATA!$S$3:$W$117,5,FALSE))</f>
        <v/>
      </c>
      <c r="AB21" s="948"/>
      <c r="AC21" s="921"/>
      <c r="AD21" s="949" t="str">
        <f>IF(AB21="","",VLOOKUP(AB21,DATA!$S$3:$W$117,5,FALSE))</f>
        <v/>
      </c>
      <c r="AE21" s="946"/>
      <c r="AF21" s="921"/>
      <c r="AG21" s="947" t="str">
        <f>IF(AE21="","",VLOOKUP(AE21,DATA!$S$3:$W$117,5,FALSE))</f>
        <v/>
      </c>
      <c r="AH21" s="944"/>
      <c r="AI21" s="75"/>
      <c r="AJ21" s="945"/>
      <c r="AK21" s="993"/>
      <c r="AL21" s="75"/>
      <c r="AM21" s="994" t="str">
        <f>IF(AK21="","",VLOOKUP(AK21,DATA!$S$3:$W$117,5,FALSE))</f>
        <v/>
      </c>
      <c r="AN21" s="948"/>
      <c r="AO21" s="921"/>
      <c r="AP21" s="949" t="str">
        <f>IF(AN21="","",VLOOKUP(AN21,DATA!$S$3:$W$117,5,FALSE))</f>
        <v/>
      </c>
      <c r="AQ21" s="991"/>
      <c r="AR21" s="107"/>
      <c r="AS21" s="992" t="str">
        <f>IF(AQ21="","",VLOOKUP(AQ21,DATA!$S$3:$W$117,5,FALSE))</f>
        <v/>
      </c>
      <c r="AT21" s="1047">
        <f t="shared" si="1"/>
        <v>0.14285714285714285</v>
      </c>
      <c r="AV21" s="948"/>
      <c r="AW21" s="921"/>
      <c r="AX21" s="949" t="str">
        <f>IF(AV21="","",VLOOKUP(AV21,DATA!$S$3:$W$117,5,FALSE))</f>
        <v/>
      </c>
    </row>
    <row r="22" spans="1:50" s="783" customFormat="1" ht="13" customHeight="1" x14ac:dyDescent="0.2">
      <c r="A22" s="1279"/>
      <c r="B22" s="65" t="s">
        <v>840</v>
      </c>
      <c r="C22" s="65">
        <f t="shared" si="0"/>
        <v>4</v>
      </c>
      <c r="D22" s="72" t="s">
        <v>811</v>
      </c>
      <c r="E22" s="72" t="s">
        <v>45</v>
      </c>
      <c r="F22" s="941" t="str">
        <f>IF(D22="","",VLOOKUP(D22,DATA!$S$3:$W$117,5,FALSE))</f>
        <v>T4</v>
      </c>
      <c r="G22" s="953"/>
      <c r="H22" s="951"/>
      <c r="I22" s="942" t="str">
        <f>IF(G22="","",VLOOKUP(G22,DATA!$S$3:$W$117,5,FALSE))</f>
        <v/>
      </c>
      <c r="J22" s="943" t="s">
        <v>793</v>
      </c>
      <c r="K22" s="72" t="s">
        <v>184</v>
      </c>
      <c r="L22" s="941" t="str">
        <f>IF(J22="","",VLOOKUP(J22,DATA!$S$3:$W$117,5,FALSE))</f>
        <v>M3</v>
      </c>
      <c r="M22" s="944"/>
      <c r="N22" s="75"/>
      <c r="O22" s="945" t="str">
        <f>IF(M22="","",VLOOKUP(M22,DATA!$S$3:$W$117,5,FALSE))</f>
        <v/>
      </c>
      <c r="P22" s="943" t="s">
        <v>773</v>
      </c>
      <c r="Q22" s="72" t="s">
        <v>45</v>
      </c>
      <c r="R22" s="941" t="str">
        <f>IF(P22="","",VLOOKUP(P22,DATA!$S$3:$W$117,5,FALSE))</f>
        <v>T5</v>
      </c>
      <c r="S22" s="948"/>
      <c r="T22" s="921"/>
      <c r="U22" s="949" t="str">
        <f>IF(S22="","",VLOOKUP(S22,DATA!$S$3:$W$117,5,FALSE))</f>
        <v/>
      </c>
      <c r="V22" s="946"/>
      <c r="W22" s="921"/>
      <c r="X22" s="947" t="str">
        <f>IF(V22="","",VLOOKUP(V22,DATA!$S$3:$W$117,5,FALSE))</f>
        <v/>
      </c>
      <c r="Y22" s="948"/>
      <c r="Z22" s="921"/>
      <c r="AA22" s="949" t="str">
        <f>IF(Y22="","",VLOOKUP(Y22,DATA!$S$3:$W$117,5,FALSE))</f>
        <v/>
      </c>
      <c r="AB22" s="948"/>
      <c r="AC22" s="921"/>
      <c r="AD22" s="949" t="str">
        <f>IF(AB22="","",VLOOKUP(AB22,DATA!$S$3:$W$117,5,FALSE))</f>
        <v/>
      </c>
      <c r="AE22" s="946"/>
      <c r="AF22" s="921"/>
      <c r="AG22" s="947" t="str">
        <f>IF(AE22="","",VLOOKUP(AE22,DATA!$S$3:$W$117,5,FALSE))</f>
        <v/>
      </c>
      <c r="AH22" s="955" t="s">
        <v>784</v>
      </c>
      <c r="AI22" s="72" t="s">
        <v>43</v>
      </c>
      <c r="AJ22" s="954" t="str">
        <f>IF(AH22="","",VLOOKUP(AH22,DATA!$S$3:$W$117,5,FALSE))</f>
        <v>S2</v>
      </c>
      <c r="AK22" s="993"/>
      <c r="AL22" s="75"/>
      <c r="AM22" s="994" t="str">
        <f>IF(AK22="","",VLOOKUP(AK22,DATA!$S$3:$W$117,5,FALSE))</f>
        <v/>
      </c>
      <c r="AN22" s="948"/>
      <c r="AO22" s="921"/>
      <c r="AP22" s="949" t="str">
        <f>IF(AN22="","",VLOOKUP(AN22,DATA!$S$3:$W$117,5,FALSE))</f>
        <v/>
      </c>
      <c r="AQ22" s="1124"/>
      <c r="AR22" s="65"/>
      <c r="AS22" s="954" t="str">
        <f>IF(AQ22="","",VLOOKUP(AQ22,DATA!$S$3:$W$117,5,FALSE))</f>
        <v/>
      </c>
      <c r="AT22" s="1047">
        <f t="shared" si="1"/>
        <v>0.5714285714285714</v>
      </c>
      <c r="AV22" s="956"/>
      <c r="AW22" s="77"/>
      <c r="AX22" s="957" t="str">
        <f>IF(AV22="","",VLOOKUP(AV22,DATA!$S$3:$W$117,5,FALSE))</f>
        <v/>
      </c>
    </row>
    <row r="23" spans="1:50" s="783" customFormat="1" ht="13" customHeight="1" thickBot="1" x14ac:dyDescent="0.25">
      <c r="A23" s="1282"/>
      <c r="B23" s="66" t="s">
        <v>841</v>
      </c>
      <c r="C23" s="65">
        <f t="shared" si="0"/>
        <v>4.5</v>
      </c>
      <c r="D23" s="917" t="s">
        <v>535</v>
      </c>
      <c r="E23" s="917" t="s">
        <v>184</v>
      </c>
      <c r="F23" s="958" t="str">
        <f>IF(D23="","",VLOOKUP(D23,DATA!$S$3:$W$117,5,FALSE))</f>
        <v>M1</v>
      </c>
      <c r="G23" s="973"/>
      <c r="H23" s="971"/>
      <c r="I23" s="959" t="str">
        <f>IF(G23="","",VLOOKUP(G23,DATA!$S$3:$W$117,5,FALSE))</f>
        <v/>
      </c>
      <c r="J23" s="960" t="s">
        <v>812</v>
      </c>
      <c r="K23" s="917" t="s">
        <v>184</v>
      </c>
      <c r="L23" s="958" t="str">
        <f>IF(J23="","",VLOOKUP(J23,DATA!$S$3:$W$117,5,FALSE))</f>
        <v>S3</v>
      </c>
      <c r="M23" s="974"/>
      <c r="N23" s="975"/>
      <c r="O23" s="1015" t="str">
        <f>IF(M23="","",VLOOKUP(M23,DATA!$S$3:$W$117,5,FALSE))</f>
        <v/>
      </c>
      <c r="P23" s="960" t="s">
        <v>1023</v>
      </c>
      <c r="Q23" s="917" t="s">
        <v>1024</v>
      </c>
      <c r="R23" s="958" t="str">
        <f>IF(P23="","",VLOOKUP(P23,DATA!$S$3:$W$117,5,FALSE))</f>
        <v>T5</v>
      </c>
      <c r="S23" s="965"/>
      <c r="T23" s="922"/>
      <c r="U23" s="966" t="str">
        <f>IF(S23="","",VLOOKUP(S23,DATA!$S$3:$W$117,5,FALSE))</f>
        <v/>
      </c>
      <c r="V23" s="963"/>
      <c r="W23" s="922"/>
      <c r="X23" s="964"/>
      <c r="Y23" s="965"/>
      <c r="Z23" s="922"/>
      <c r="AA23" s="966" t="str">
        <f>IF(Y23="","",VLOOKUP(Y23,DATA!$S$3:$W$117,5,FALSE))</f>
        <v/>
      </c>
      <c r="AB23" s="965"/>
      <c r="AC23" s="922"/>
      <c r="AD23" s="966" t="str">
        <f>IF(AB23="","",VLOOKUP(AB23,DATA!$S$3:$W$117,5,FALSE))</f>
        <v/>
      </c>
      <c r="AE23" s="963"/>
      <c r="AF23" s="922"/>
      <c r="AG23" s="964" t="str">
        <f>IF(AE23="","",VLOOKUP(AE23,DATA!$S$3:$W$117,5,FALSE))</f>
        <v/>
      </c>
      <c r="AH23" s="961" t="s">
        <v>815</v>
      </c>
      <c r="AI23" s="917" t="s">
        <v>92</v>
      </c>
      <c r="AJ23" s="962" t="str">
        <f>IF(AH23="","",VLOOKUP(AH23,DATA!$S$3:$W$117,5,FALSE))</f>
        <v>M2</v>
      </c>
      <c r="AK23" s="960" t="s">
        <v>829</v>
      </c>
      <c r="AL23" s="917" t="s">
        <v>45</v>
      </c>
      <c r="AM23" s="958" t="str">
        <f>IF(AK23="","",VLOOKUP(AK23,DATA!$S$3:$W$117,5,FALSE))</f>
        <v>S2</v>
      </c>
      <c r="AN23" s="965"/>
      <c r="AO23" s="922"/>
      <c r="AP23" s="966" t="str">
        <f>IF(AN23="","",VLOOKUP(AN23,DATA!$S$3:$W$117,5,FALSE))</f>
        <v/>
      </c>
      <c r="AQ23" s="1125"/>
      <c r="AR23" s="66"/>
      <c r="AS23" s="962" t="str">
        <f>IF(AQ23="","",VLOOKUP(AQ23,DATA!$S$3:$W$117,5,FALSE))</f>
        <v/>
      </c>
      <c r="AT23" s="1048">
        <f t="shared" si="1"/>
        <v>0.6428571428571429</v>
      </c>
      <c r="AV23" s="974"/>
      <c r="AW23" s="975"/>
      <c r="AX23" s="1015" t="str">
        <f>IF(AV23="","",VLOOKUP(AV23,DATA!$S$3:$W$117,5,FALSE))</f>
        <v/>
      </c>
    </row>
    <row r="24" spans="1:50" s="783" customFormat="1" ht="13" customHeight="1" x14ac:dyDescent="0.2">
      <c r="A24" s="1278" t="s">
        <v>276</v>
      </c>
      <c r="B24" s="1042" t="s">
        <v>549</v>
      </c>
      <c r="C24" s="65">
        <f t="shared" si="0"/>
        <v>0</v>
      </c>
      <c r="D24" s="924"/>
      <c r="E24" s="924"/>
      <c r="F24" s="1021" t="str">
        <f>IF(D24="","",VLOOKUP(D24,DATA!$S$3:$W$117,5,FALSE))</f>
        <v/>
      </c>
      <c r="G24" s="984"/>
      <c r="H24" s="979"/>
      <c r="I24" s="977" t="str">
        <f>IF(G24="","",VLOOKUP(G24,DATA!$S$3:$W$117,5,FALSE))</f>
        <v/>
      </c>
      <c r="J24" s="978"/>
      <c r="K24" s="979"/>
      <c r="L24" s="980" t="str">
        <f>IF(J24="","",VLOOKUP(J24,DATA!$S$3:$W$117,5,FALSE))</f>
        <v/>
      </c>
      <c r="M24" s="984"/>
      <c r="N24" s="979"/>
      <c r="O24" s="977" t="str">
        <f>IF(M24="","",VLOOKUP(M24,DATA!$S$3:$W$117,5,FALSE))</f>
        <v/>
      </c>
      <c r="P24" s="1020"/>
      <c r="Q24" s="924"/>
      <c r="R24" s="1021" t="str">
        <f>IF(P24="","",VLOOKUP(P24,DATA!$S$3:$W$117,5,FALSE))</f>
        <v/>
      </c>
      <c r="S24" s="1032"/>
      <c r="T24" s="924"/>
      <c r="U24" s="1033" t="str">
        <f>IF(S24="","",VLOOKUP(S24,DATA!$S$3:$W$117,5,FALSE))</f>
        <v/>
      </c>
      <c r="V24" s="985"/>
      <c r="W24" s="918"/>
      <c r="X24" s="976" t="str">
        <f>IF(V24="","",VLOOKUP(V24,DATA!$S$3:$W$117,5,FALSE))</f>
        <v/>
      </c>
      <c r="Y24" s="1032"/>
      <c r="Z24" s="924"/>
      <c r="AA24" s="1033" t="str">
        <f>IF(Y24="","",VLOOKUP(Y24,DATA!$S$3:$W$117,5,FALSE))</f>
        <v/>
      </c>
      <c r="AB24" s="1032"/>
      <c r="AC24" s="924"/>
      <c r="AD24" s="1033" t="str">
        <f>IF(AB24="","",VLOOKUP(AB24,DATA!$S$3:$W$117,5,FALSE))</f>
        <v/>
      </c>
      <c r="AE24" s="1020"/>
      <c r="AF24" s="924"/>
      <c r="AG24" s="1021" t="str">
        <f>IF(AE24="","",VLOOKUP(AE24,DATA!$S$3:$W$117,5,FALSE))</f>
        <v/>
      </c>
      <c r="AH24" s="1032"/>
      <c r="AI24" s="924"/>
      <c r="AJ24" s="1033" t="str">
        <f>IF(AH24="","",VLOOKUP(AH24,DATA!$S$3:$W$117,5,FALSE))</f>
        <v/>
      </c>
      <c r="AK24" s="1039"/>
      <c r="AL24" s="1040"/>
      <c r="AM24" s="1041" t="str">
        <f>IF(AK24="","",VLOOKUP(AK24,DATA!$S$3:$W$117,5,FALSE))</f>
        <v/>
      </c>
      <c r="AN24" s="1032"/>
      <c r="AO24" s="924"/>
      <c r="AP24" s="1033" t="str">
        <f>IF(AN24="","",VLOOKUP(AN24,DATA!$S$3:$W$117,5,FALSE))</f>
        <v/>
      </c>
      <c r="AQ24" s="1123"/>
      <c r="AR24" s="785"/>
      <c r="AS24" s="983" t="str">
        <f>IF(AQ24="","",VLOOKUP(AQ24,DATA!$S$3:$W$117,5,FALSE))</f>
        <v/>
      </c>
      <c r="AT24" s="1049">
        <f t="shared" si="1"/>
        <v>0</v>
      </c>
      <c r="AV24" s="1032"/>
      <c r="AW24" s="924"/>
      <c r="AX24" s="1033" t="str">
        <f>IF(AV24="","",VLOOKUP(AV24,DATA!$S$3:$W$117,5,FALSE))</f>
        <v/>
      </c>
    </row>
    <row r="25" spans="1:50" s="783" customFormat="1" ht="13" customHeight="1" x14ac:dyDescent="0.2">
      <c r="A25" s="1279"/>
      <c r="B25" s="65" t="s">
        <v>201</v>
      </c>
      <c r="C25" s="65">
        <f t="shared" si="0"/>
        <v>1</v>
      </c>
      <c r="D25" s="921"/>
      <c r="E25" s="921"/>
      <c r="F25" s="947" t="str">
        <f>IF(D25="","",VLOOKUP(D25,DATA!$S$3:$W$117,5,FALSE))</f>
        <v/>
      </c>
      <c r="G25" s="955" t="s">
        <v>812</v>
      </c>
      <c r="H25" s="72" t="s">
        <v>45</v>
      </c>
      <c r="I25" s="954" t="str">
        <f>IF(G25="","",VLOOKUP(G25,DATA!$S$3:$W$117,5,FALSE))</f>
        <v>S3</v>
      </c>
      <c r="J25" s="950"/>
      <c r="K25" s="951"/>
      <c r="L25" s="952" t="str">
        <f>IF(J25="","",VLOOKUP(J25,DATA!$S$3:$W$117,5,FALSE))</f>
        <v/>
      </c>
      <c r="M25" s="953"/>
      <c r="N25" s="951"/>
      <c r="O25" s="942" t="str">
        <f>IF(M25="","",VLOOKUP(M25,DATA!$S$3:$W$117,5,FALSE))</f>
        <v/>
      </c>
      <c r="P25" s="946"/>
      <c r="Q25" s="921"/>
      <c r="R25" s="947" t="str">
        <f>IF(P25="","",VLOOKUP(P25,DATA!$S$3:$W$117,5,FALSE))</f>
        <v/>
      </c>
      <c r="S25" s="948"/>
      <c r="T25" s="921"/>
      <c r="U25" s="949" t="str">
        <f>IF(S25="","",VLOOKUP(S25,DATA!$S$3:$W$117,5,FALSE))</f>
        <v/>
      </c>
      <c r="V25" s="993"/>
      <c r="W25" s="75"/>
      <c r="X25" s="994" t="str">
        <f>IF(V25="","",VLOOKUP(V25,DATA!$S$3:$W$117,5,FALSE))</f>
        <v/>
      </c>
      <c r="Y25" s="948"/>
      <c r="Z25" s="921"/>
      <c r="AA25" s="949" t="str">
        <f>IF(Y25="","",VLOOKUP(Y25,DATA!$S$3:$W$117,5,FALSE))</f>
        <v/>
      </c>
      <c r="AB25" s="948"/>
      <c r="AC25" s="921"/>
      <c r="AD25" s="949" t="str">
        <f>IF(AB25="","",VLOOKUP(AB25,DATA!$S$3:$W$117,5,FALSE))</f>
        <v/>
      </c>
      <c r="AE25" s="946"/>
      <c r="AF25" s="921"/>
      <c r="AG25" s="947" t="str">
        <f>IF(AE25="","",VLOOKUP(AE25,DATA!$S$3:$W$117,5,FALSE))</f>
        <v/>
      </c>
      <c r="AH25" s="948"/>
      <c r="AI25" s="921"/>
      <c r="AJ25" s="949" t="str">
        <f>IF(AH25="","",VLOOKUP(AH25,DATA!$S$3:$W$117,5,FALSE))</f>
        <v/>
      </c>
      <c r="AK25" s="989"/>
      <c r="AL25" s="77"/>
      <c r="AM25" s="990" t="str">
        <f>IF(AK25="","",VLOOKUP(AK25,DATA!$S$3:$W$117,5,FALSE))</f>
        <v/>
      </c>
      <c r="AN25" s="948"/>
      <c r="AO25" s="921"/>
      <c r="AP25" s="949" t="str">
        <f>IF(AN25="","",VLOOKUP(AN25,DATA!$S$3:$W$117,5,FALSE))</f>
        <v/>
      </c>
      <c r="AQ25" s="1124"/>
      <c r="AR25" s="65"/>
      <c r="AS25" s="954" t="str">
        <f>IF(AQ25="","",VLOOKUP(AQ25,DATA!$S$3:$W$117,5,FALSE))</f>
        <v/>
      </c>
      <c r="AT25" s="1047">
        <f t="shared" si="1"/>
        <v>0.14285714285714285</v>
      </c>
      <c r="AV25" s="944"/>
      <c r="AW25" s="75"/>
      <c r="AX25" s="945" t="str">
        <f>IF(AV25="","",VLOOKUP(AV25,DATA!$S$3:$W$117,5,FALSE))</f>
        <v/>
      </c>
    </row>
    <row r="26" spans="1:50" s="783" customFormat="1" ht="13" customHeight="1" x14ac:dyDescent="0.2">
      <c r="A26" s="1279"/>
      <c r="B26" s="65" t="s">
        <v>202</v>
      </c>
      <c r="C26" s="65">
        <f t="shared" si="0"/>
        <v>2</v>
      </c>
      <c r="D26" s="72" t="s">
        <v>568</v>
      </c>
      <c r="E26" s="72" t="s">
        <v>45</v>
      </c>
      <c r="F26" s="941" t="str">
        <f>IF(D26="","",VLOOKUP(D26,DATA!$S$3:$W$117,5,FALSE))</f>
        <v>T5</v>
      </c>
      <c r="G26" s="955" t="s">
        <v>403</v>
      </c>
      <c r="H26" s="72" t="s">
        <v>45</v>
      </c>
      <c r="I26" s="954" t="str">
        <f>IF(G26="","",VLOOKUP(G26,DATA!$S$3:$W$117,5,FALSE))</f>
        <v>T1</v>
      </c>
      <c r="J26" s="950"/>
      <c r="K26" s="951"/>
      <c r="L26" s="952" t="str">
        <f>IF(J26="","",VLOOKUP(J26,DATA!$S$3:$W$117,5,FALSE))</f>
        <v/>
      </c>
      <c r="M26" s="944"/>
      <c r="N26" s="75"/>
      <c r="O26" s="945" t="str">
        <f>IF(M26="","",VLOOKUP(M26,DATA!$S$3:$W$117,5,FALSE))</f>
        <v/>
      </c>
      <c r="P26" s="946"/>
      <c r="Q26" s="921"/>
      <c r="R26" s="947" t="str">
        <f>IF(P26="","",VLOOKUP(P26,DATA!$S$3:$W$117,5,FALSE))</f>
        <v/>
      </c>
      <c r="S26" s="948"/>
      <c r="T26" s="921"/>
      <c r="U26" s="949" t="str">
        <f>IF(S26="","",VLOOKUP(S26,DATA!$S$3:$W$117,5,FALSE))</f>
        <v/>
      </c>
      <c r="V26" s="993"/>
      <c r="W26" s="75"/>
      <c r="X26" s="994" t="str">
        <f>IF(V26="","",VLOOKUP(V26,DATA!$S$3:$W$117,5,FALSE))</f>
        <v/>
      </c>
      <c r="Y26" s="948"/>
      <c r="Z26" s="921"/>
      <c r="AA26" s="949" t="str">
        <f>IF(Y26="","",VLOOKUP(Y26,DATA!$S$3:$W$117,5,FALSE))</f>
        <v/>
      </c>
      <c r="AB26" s="948"/>
      <c r="AC26" s="921"/>
      <c r="AD26" s="949" t="str">
        <f>IF(AB26="","",VLOOKUP(AB26,DATA!$S$3:$W$117,5,FALSE))</f>
        <v/>
      </c>
      <c r="AE26" s="946"/>
      <c r="AF26" s="921"/>
      <c r="AG26" s="947" t="str">
        <f>IF(AE26="","",VLOOKUP(AE26,DATA!$S$3:$W$117,5,FALSE))</f>
        <v/>
      </c>
      <c r="AH26" s="948"/>
      <c r="AI26" s="921"/>
      <c r="AJ26" s="949" t="str">
        <f>IF(AH26="","",VLOOKUP(AH26,DATA!$S$3:$W$117,5,FALSE))</f>
        <v/>
      </c>
      <c r="AK26" s="989"/>
      <c r="AL26" s="77"/>
      <c r="AM26" s="990" t="str">
        <f>IF(AK26="","",VLOOKUP(AK26,DATA!$S$3:$W$117,5,FALSE))</f>
        <v/>
      </c>
      <c r="AN26" s="948"/>
      <c r="AO26" s="921"/>
      <c r="AP26" s="949" t="str">
        <f>IF(AN26="","",VLOOKUP(AN26,DATA!$S$3:$W$117,5,FALSE))</f>
        <v/>
      </c>
      <c r="AQ26" s="1124"/>
      <c r="AR26" s="65"/>
      <c r="AS26" s="954" t="str">
        <f>IF(AQ26="","",VLOOKUP(AQ26,DATA!$S$3:$W$117,5,FALSE))</f>
        <v/>
      </c>
      <c r="AT26" s="1047">
        <f t="shared" si="1"/>
        <v>0.2857142857142857</v>
      </c>
      <c r="AV26" s="956"/>
      <c r="AW26" s="77"/>
      <c r="AX26" s="957" t="str">
        <f>IF(AV26="","",VLOOKUP(AV26,DATA!$S$3:$W$117,5,FALSE))</f>
        <v/>
      </c>
    </row>
    <row r="27" spans="1:50" s="783" customFormat="1" ht="13" customHeight="1" x14ac:dyDescent="0.2">
      <c r="A27" s="1279"/>
      <c r="B27" s="65" t="s">
        <v>203</v>
      </c>
      <c r="C27" s="65">
        <f t="shared" si="0"/>
        <v>3</v>
      </c>
      <c r="D27" s="72" t="s">
        <v>784</v>
      </c>
      <c r="E27" s="72" t="s">
        <v>45</v>
      </c>
      <c r="F27" s="941" t="str">
        <f>IF(D27="","",VLOOKUP(D27,DATA!$S$3:$W$117,5,FALSE))</f>
        <v>S2</v>
      </c>
      <c r="G27" s="953"/>
      <c r="H27" s="951"/>
      <c r="I27" s="942" t="str">
        <f>IF(G27="","",VLOOKUP(G27,DATA!$S$3:$W$117,5,FALSE))</f>
        <v/>
      </c>
      <c r="J27" s="950"/>
      <c r="K27" s="951"/>
      <c r="L27" s="952" t="str">
        <f>IF(J27="","",VLOOKUP(J27,DATA!$S$3:$W$117,5,FALSE))</f>
        <v/>
      </c>
      <c r="M27" s="955" t="s">
        <v>726</v>
      </c>
      <c r="N27" s="72" t="s">
        <v>43</v>
      </c>
      <c r="O27" s="954" t="str">
        <f>IF(M27="","",VLOOKUP(M27,DATA!$S$3:$W$117,5,FALSE))</f>
        <v>M4</v>
      </c>
      <c r="P27" s="946"/>
      <c r="Q27" s="921"/>
      <c r="R27" s="947" t="str">
        <f>IF(P27="","",VLOOKUP(P27,DATA!$S$3:$W$117,5,FALSE))</f>
        <v/>
      </c>
      <c r="S27" s="948"/>
      <c r="T27" s="921"/>
      <c r="U27" s="949" t="str">
        <f>IF(S27="","",VLOOKUP(S27,DATA!$S$3:$W$117,5,FALSE))</f>
        <v/>
      </c>
      <c r="V27" s="943" t="s">
        <v>676</v>
      </c>
      <c r="W27" s="72" t="s">
        <v>184</v>
      </c>
      <c r="X27" s="941" t="str">
        <f>IF(V27="","",VLOOKUP(V27,DATA!$S$3:$W$117,5,FALSE))</f>
        <v>M1</v>
      </c>
      <c r="Y27" s="956"/>
      <c r="Z27" s="77"/>
      <c r="AA27" s="957" t="str">
        <f>IF(Y27="","",VLOOKUP(Y27,DATA!$S$3:$W$117,5,FALSE))</f>
        <v/>
      </c>
      <c r="AB27" s="948"/>
      <c r="AC27" s="921"/>
      <c r="AD27" s="949" t="str">
        <f>IF(AB27="","",VLOOKUP(AB27,DATA!$S$3:$W$117,5,FALSE))</f>
        <v/>
      </c>
      <c r="AE27" s="946"/>
      <c r="AF27" s="921"/>
      <c r="AG27" s="947" t="str">
        <f>IF(AE27="","",VLOOKUP(AE27,DATA!$S$3:$W$117,5,FALSE))</f>
        <v/>
      </c>
      <c r="AH27" s="948"/>
      <c r="AI27" s="921"/>
      <c r="AJ27" s="949" t="str">
        <f>IF(AH27="","",VLOOKUP(AH27,DATA!$S$3:$W$117,5,FALSE))</f>
        <v/>
      </c>
      <c r="AK27" s="989"/>
      <c r="AL27" s="77"/>
      <c r="AM27" s="990" t="str">
        <f>IF(AK27="","",VLOOKUP(AK27,DATA!$S$3:$W$117,5,FALSE))</f>
        <v/>
      </c>
      <c r="AN27" s="944"/>
      <c r="AO27" s="75"/>
      <c r="AP27" s="945" t="str">
        <f>IF(AN27="","",VLOOKUP(AN27,DATA!$S$3:$W$117,5,FALSE))</f>
        <v/>
      </c>
      <c r="AQ27" s="1124"/>
      <c r="AR27" s="65"/>
      <c r="AS27" s="954" t="str">
        <f>IF(AQ27="","",VLOOKUP(AQ27,DATA!$S$3:$W$117,5,FALSE))</f>
        <v/>
      </c>
      <c r="AT27" s="1047">
        <f t="shared" si="1"/>
        <v>0.42857142857142855</v>
      </c>
      <c r="AV27" s="948"/>
      <c r="AW27" s="921"/>
      <c r="AX27" s="949" t="str">
        <f>IF(AV27="","",VLOOKUP(AV27,DATA!$S$3:$W$117,5,FALSE))</f>
        <v/>
      </c>
    </row>
    <row r="28" spans="1:50" s="783" customFormat="1" ht="13" customHeight="1" x14ac:dyDescent="0.2">
      <c r="A28" s="1279"/>
      <c r="B28" s="65" t="s">
        <v>204</v>
      </c>
      <c r="C28" s="65">
        <f t="shared" si="0"/>
        <v>2</v>
      </c>
      <c r="D28" s="72" t="s">
        <v>799</v>
      </c>
      <c r="E28" s="72" t="s">
        <v>45</v>
      </c>
      <c r="F28" s="941" t="str">
        <f>IF(D28="","",VLOOKUP(D28,DATA!$S$3:$W$117,5,FALSE))</f>
        <v>M3</v>
      </c>
      <c r="G28" s="953"/>
      <c r="H28" s="951"/>
      <c r="I28" s="942" t="str">
        <f>IF(G28="","",VLOOKUP(G28,DATA!$S$3:$W$117,5,FALSE))</f>
        <v/>
      </c>
      <c r="J28" s="950"/>
      <c r="K28" s="951"/>
      <c r="L28" s="952" t="str">
        <f>IF(J28="","",VLOOKUP(J28,DATA!$S$3:$W$117,5,FALSE))</f>
        <v/>
      </c>
      <c r="M28" s="944"/>
      <c r="N28" s="75"/>
      <c r="O28" s="945" t="str">
        <f>IF(M28="","",VLOOKUP(M28,DATA!$S$3:$W$117,5,FALSE))</f>
        <v/>
      </c>
      <c r="P28" s="946"/>
      <c r="Q28" s="921"/>
      <c r="R28" s="947" t="str">
        <f>IF(P28="","",VLOOKUP(P28,DATA!$S$3:$W$117,5,FALSE))</f>
        <v/>
      </c>
      <c r="S28" s="948"/>
      <c r="T28" s="921"/>
      <c r="U28" s="949" t="str">
        <f>IF(S28="","",VLOOKUP(S28,DATA!$S$3:$W$117,5,FALSE))</f>
        <v/>
      </c>
      <c r="V28" s="1027" t="s">
        <v>848</v>
      </c>
      <c r="W28" s="107" t="s">
        <v>41</v>
      </c>
      <c r="X28" s="1028" t="str">
        <f>IF(V28="","",VLOOKUP(V28,DATA!$S$3:$W$117,5,FALSE))</f>
        <v>A4</v>
      </c>
      <c r="Y28" s="956"/>
      <c r="Z28" s="77"/>
      <c r="AA28" s="957" t="str">
        <f>IF(Y28="","",VLOOKUP(Y28,DATA!$S$3:$W$117,5,FALSE))</f>
        <v/>
      </c>
      <c r="AB28" s="948"/>
      <c r="AC28" s="921"/>
      <c r="AD28" s="949" t="str">
        <f>IF(AB28="","",VLOOKUP(AB28,DATA!$S$3:$W$117,5,FALSE))</f>
        <v/>
      </c>
      <c r="AE28" s="946"/>
      <c r="AF28" s="921"/>
      <c r="AG28" s="947" t="str">
        <f>IF(AE28="","",VLOOKUP(AE28,DATA!$S$3:$W$117,5,FALSE))</f>
        <v/>
      </c>
      <c r="AH28" s="948"/>
      <c r="AI28" s="921"/>
      <c r="AJ28" s="949" t="str">
        <f>IF(AH28="","",VLOOKUP(AH28,DATA!$S$3:$W$117,5,FALSE))</f>
        <v/>
      </c>
      <c r="AK28" s="989"/>
      <c r="AL28" s="77"/>
      <c r="AM28" s="990" t="str">
        <f>IF(AK28="","",VLOOKUP(AK28,DATA!$S$3:$W$117,5,FALSE))</f>
        <v/>
      </c>
      <c r="AN28" s="944"/>
      <c r="AO28" s="75"/>
      <c r="AP28" s="945" t="str">
        <f>IF(AN28="","",VLOOKUP(AN28,DATA!$S$3:$W$117,5,FALSE))</f>
        <v/>
      </c>
      <c r="AQ28" s="1124"/>
      <c r="AR28" s="65"/>
      <c r="AS28" s="954" t="str">
        <f>IF(AQ28="","",VLOOKUP(AQ28,DATA!$S$3:$W$117,5,FALSE))</f>
        <v/>
      </c>
      <c r="AT28" s="1047">
        <f t="shared" si="1"/>
        <v>0.2857142857142857</v>
      </c>
      <c r="AV28" s="948"/>
      <c r="AW28" s="921"/>
      <c r="AX28" s="949" t="str">
        <f>IF(AV28="","",VLOOKUP(AV28,DATA!$S$3:$W$117,5,FALSE))</f>
        <v/>
      </c>
    </row>
    <row r="29" spans="1:50" s="783" customFormat="1" ht="13" customHeight="1" thickBot="1" x14ac:dyDescent="0.25">
      <c r="A29" s="1282"/>
      <c r="B29" s="66" t="s">
        <v>205</v>
      </c>
      <c r="C29" s="65">
        <f t="shared" si="0"/>
        <v>1</v>
      </c>
      <c r="D29" s="917" t="s">
        <v>532</v>
      </c>
      <c r="E29" s="917" t="s">
        <v>45</v>
      </c>
      <c r="F29" s="958" t="str">
        <f>IF(D29="","",VLOOKUP(D29,DATA!$S$3:$W$117,5,FALSE))</f>
        <v>T6</v>
      </c>
      <c r="G29" s="973"/>
      <c r="H29" s="971"/>
      <c r="I29" s="959" t="str">
        <f>IF(G29="","",VLOOKUP(G29,DATA!$S$3:$W$117,5,FALSE))</f>
        <v/>
      </c>
      <c r="J29" s="970"/>
      <c r="K29" s="971"/>
      <c r="L29" s="972" t="str">
        <f>IF(J29="","",VLOOKUP(J29,DATA!$S$3:$W$117,5,FALSE))</f>
        <v/>
      </c>
      <c r="M29" s="974"/>
      <c r="N29" s="975"/>
      <c r="O29" s="1015" t="str">
        <f>IF(M29="","",VLOOKUP(M29,DATA!$S$3:$W$117,5,FALSE))</f>
        <v/>
      </c>
      <c r="P29" s="963"/>
      <c r="Q29" s="922"/>
      <c r="R29" s="964" t="str">
        <f>IF(P29="","",VLOOKUP(P29,DATA!$S$3:$W$117,5,FALSE))</f>
        <v/>
      </c>
      <c r="S29" s="1029"/>
      <c r="T29" s="968"/>
      <c r="U29" s="1030" t="str">
        <f>IF(S29="","",VLOOKUP(S29,DATA!$S$3:$W$117,5,FALSE))</f>
        <v/>
      </c>
      <c r="V29" s="963"/>
      <c r="W29" s="922"/>
      <c r="X29" s="964" t="str">
        <f>IF(V29="","",VLOOKUP(V29,DATA!$S$3:$W$117,5,FALSE))</f>
        <v/>
      </c>
      <c r="Y29" s="1029"/>
      <c r="Z29" s="968"/>
      <c r="AA29" s="1030" t="str">
        <f>IF(Y29="","",VLOOKUP(Y29,DATA!$S$3:$W$117,5,FALSE))</f>
        <v/>
      </c>
      <c r="AB29" s="965"/>
      <c r="AC29" s="922"/>
      <c r="AD29" s="966" t="str">
        <f>IF(AB29="","",VLOOKUP(AB29,DATA!$S$3:$W$117,5,FALSE))</f>
        <v/>
      </c>
      <c r="AE29" s="1016"/>
      <c r="AF29" s="975"/>
      <c r="AG29" s="1017" t="str">
        <f>IF(AE29="","",VLOOKUP(AE29,DATA!$S$3:$W$117,5,FALSE))</f>
        <v/>
      </c>
      <c r="AH29" s="965"/>
      <c r="AI29" s="922"/>
      <c r="AJ29" s="966" t="str">
        <f>IF(AH29="","",VLOOKUP(AH29,DATA!$S$3:$W$117,5,FALSE))</f>
        <v/>
      </c>
      <c r="AK29" s="967"/>
      <c r="AL29" s="968"/>
      <c r="AM29" s="969" t="str">
        <f>IF(AK29="","",VLOOKUP(AK29,DATA!$S$3:$W$117,5,FALSE))</f>
        <v/>
      </c>
      <c r="AN29" s="974"/>
      <c r="AO29" s="975"/>
      <c r="AP29" s="1015" t="str">
        <f>IF(AN29="","",VLOOKUP(AN29,DATA!$S$3:$W$117,5,FALSE))</f>
        <v/>
      </c>
      <c r="AQ29" s="1125"/>
      <c r="AR29" s="66"/>
      <c r="AS29" s="962" t="str">
        <f>IF(AQ29="","",VLOOKUP(AQ29,DATA!$S$3:$W$117,5,FALSE))</f>
        <v/>
      </c>
      <c r="AT29" s="1048">
        <f t="shared" si="1"/>
        <v>0.14285714285714285</v>
      </c>
      <c r="AV29" s="1029"/>
      <c r="AW29" s="968"/>
      <c r="AX29" s="1030" t="str">
        <f>IF(AV29="","",VLOOKUP(AV29,DATA!$S$3:$W$117,5,FALSE))</f>
        <v/>
      </c>
    </row>
    <row r="30" spans="1:50" ht="16.5" customHeight="1" x14ac:dyDescent="0.2">
      <c r="C30" s="63" t="s">
        <v>337</v>
      </c>
      <c r="D30" s="63">
        <f>COUNTA(D4:D29)-COUNTIF(D4:D29,"×")</f>
        <v>15</v>
      </c>
      <c r="G30" s="63">
        <f t="shared" ref="G30:AQ30" si="2">COUNTA(G4:G29)-COUNTIF(G4:G29,"×")</f>
        <v>8</v>
      </c>
      <c r="J30" s="63">
        <f t="shared" si="2"/>
        <v>12</v>
      </c>
      <c r="M30" s="63">
        <f t="shared" si="2"/>
        <v>4</v>
      </c>
      <c r="P30" s="63">
        <f t="shared" si="2"/>
        <v>4</v>
      </c>
      <c r="S30" s="63">
        <f t="shared" si="2"/>
        <v>8</v>
      </c>
      <c r="V30" s="63">
        <f t="shared" si="2"/>
        <v>2</v>
      </c>
      <c r="Y30" s="63">
        <f>COUNTA(Y4:Y29)-COUNTIF(Y4:Y29,"×")</f>
        <v>3</v>
      </c>
      <c r="AB30" s="63">
        <f t="shared" si="2"/>
        <v>2</v>
      </c>
      <c r="AE30" s="63">
        <f>COUNTA(AE4:AE29)-COUNTIF(AE4:AE29,"×")</f>
        <v>5</v>
      </c>
      <c r="AH30" s="63">
        <f>COUNTA(AH4:AH29)-COUNTIF(AH4:AH29,"×")</f>
        <v>3</v>
      </c>
      <c r="AK30" s="63">
        <f t="shared" si="2"/>
        <v>2</v>
      </c>
      <c r="AN30" s="63">
        <f t="shared" ref="AN30" si="3">COUNTA(AN4:AN29)-COUNTIF(AN4:AN29,"×")</f>
        <v>1</v>
      </c>
      <c r="AQ30" s="63">
        <f t="shared" si="2"/>
        <v>0</v>
      </c>
      <c r="AT30" s="63">
        <f>SUM(D30:AS30)</f>
        <v>69</v>
      </c>
      <c r="AV30" s="63">
        <f>COUNTA(AV4:AV29)-COUNTIF(AV4:AV29,"×")</f>
        <v>0</v>
      </c>
    </row>
    <row r="31" spans="1:50" ht="16.5" customHeight="1" x14ac:dyDescent="0.2">
      <c r="C31" s="63" t="s">
        <v>338</v>
      </c>
      <c r="D31" s="63">
        <f>25-D30-COUNTIF(D4:D29,"×")</f>
        <v>10</v>
      </c>
    </row>
    <row r="32" spans="1:50" ht="16.5" customHeight="1" x14ac:dyDescent="0.2">
      <c r="D32" s="1122"/>
      <c r="E32" s="1122"/>
      <c r="F32" s="1122"/>
    </row>
    <row r="33" spans="4:50" ht="16.5" customHeight="1" x14ac:dyDescent="0.2">
      <c r="D33" s="724">
        <f>D30*D36</f>
        <v>30000</v>
      </c>
      <c r="E33" s="724"/>
      <c r="F33" s="724"/>
      <c r="G33" s="724">
        <f t="shared" ref="G33:AQ33" si="4">G30*G36</f>
        <v>0</v>
      </c>
      <c r="H33" s="724"/>
      <c r="I33" s="724"/>
      <c r="J33" s="724">
        <f t="shared" si="4"/>
        <v>0</v>
      </c>
      <c r="K33" s="724"/>
      <c r="L33" s="724"/>
      <c r="M33" s="1031">
        <f t="shared" si="4"/>
        <v>6400</v>
      </c>
      <c r="N33" s="1031"/>
      <c r="O33" s="1031"/>
      <c r="P33" s="724">
        <f t="shared" si="4"/>
        <v>6400</v>
      </c>
      <c r="Q33" s="724"/>
      <c r="R33" s="724"/>
      <c r="S33" s="724">
        <f t="shared" si="4"/>
        <v>12800</v>
      </c>
      <c r="T33" s="724"/>
      <c r="U33" s="724"/>
      <c r="V33" s="724">
        <f t="shared" si="4"/>
        <v>3000</v>
      </c>
      <c r="W33" s="724"/>
      <c r="X33" s="724"/>
      <c r="Y33" s="724">
        <f t="shared" si="4"/>
        <v>4500</v>
      </c>
      <c r="Z33" s="724"/>
      <c r="AA33" s="724"/>
      <c r="AB33" s="724">
        <f t="shared" si="4"/>
        <v>3000</v>
      </c>
      <c r="AC33" s="724"/>
      <c r="AD33" s="724"/>
      <c r="AE33" s="724">
        <f t="shared" si="4"/>
        <v>7500</v>
      </c>
      <c r="AF33" s="724"/>
      <c r="AG33" s="724"/>
      <c r="AH33" s="724">
        <f t="shared" si="4"/>
        <v>4500</v>
      </c>
      <c r="AI33" s="724"/>
      <c r="AJ33" s="724"/>
      <c r="AK33" s="724">
        <f t="shared" si="4"/>
        <v>3000</v>
      </c>
      <c r="AL33" s="724"/>
      <c r="AM33" s="724"/>
      <c r="AN33" s="724">
        <f t="shared" ref="AN33" si="5">AN30*AN36</f>
        <v>1500</v>
      </c>
      <c r="AO33" s="724"/>
      <c r="AP33" s="724"/>
      <c r="AQ33" s="724">
        <f t="shared" si="4"/>
        <v>0</v>
      </c>
      <c r="AR33" s="724"/>
      <c r="AS33" s="724"/>
      <c r="AV33" s="724">
        <f>AV30*AV36</f>
        <v>0</v>
      </c>
      <c r="AW33" s="724"/>
      <c r="AX33" s="724"/>
    </row>
    <row r="34" spans="4:50" ht="16.5" customHeight="1" x14ac:dyDescent="0.2">
      <c r="D34" s="1122"/>
      <c r="E34" s="1122"/>
      <c r="F34" s="1122"/>
    </row>
    <row r="35" spans="4:50" ht="16.5" customHeight="1" x14ac:dyDescent="0.2">
      <c r="D35" s="1122"/>
      <c r="E35" s="1122"/>
      <c r="F35" s="1122"/>
    </row>
    <row r="36" spans="4:50" ht="16.5" customHeight="1" x14ac:dyDescent="0.2">
      <c r="D36" s="63">
        <v>2000</v>
      </c>
      <c r="M36" s="63">
        <v>1600</v>
      </c>
      <c r="P36" s="63">
        <v>1600</v>
      </c>
      <c r="S36" s="63">
        <v>1600</v>
      </c>
      <c r="V36" s="63">
        <v>1500</v>
      </c>
      <c r="Y36" s="63">
        <v>1500</v>
      </c>
      <c r="AB36" s="63">
        <v>1500</v>
      </c>
      <c r="AE36" s="63">
        <v>1500</v>
      </c>
      <c r="AH36" s="63">
        <v>1500</v>
      </c>
      <c r="AK36" s="63">
        <v>1500</v>
      </c>
      <c r="AN36" s="63">
        <v>1500</v>
      </c>
      <c r="AQ36" s="63">
        <v>1500</v>
      </c>
      <c r="AV36" s="63">
        <v>1500</v>
      </c>
    </row>
  </sheetData>
  <mergeCells count="23">
    <mergeCell ref="AB3:AD3"/>
    <mergeCell ref="AE3:AG3"/>
    <mergeCell ref="E1:F1"/>
    <mergeCell ref="M1:O1"/>
    <mergeCell ref="D3:F3"/>
    <mergeCell ref="G3:I3"/>
    <mergeCell ref="J3:L3"/>
    <mergeCell ref="M3:O3"/>
    <mergeCell ref="A4:A7"/>
    <mergeCell ref="P3:R3"/>
    <mergeCell ref="S3:U3"/>
    <mergeCell ref="V3:X3"/>
    <mergeCell ref="Y3:AA3"/>
    <mergeCell ref="AH3:AJ3"/>
    <mergeCell ref="AK3:AM3"/>
    <mergeCell ref="AN3:AP3"/>
    <mergeCell ref="AQ3:AS3"/>
    <mergeCell ref="AV3:AX3"/>
    <mergeCell ref="A8:A11"/>
    <mergeCell ref="A12:A15"/>
    <mergeCell ref="A16:A19"/>
    <mergeCell ref="A20:A23"/>
    <mergeCell ref="A24:A29"/>
  </mergeCells>
  <phoneticPr fontId="6"/>
  <conditionalFormatting sqref="C4:C5">
    <cfRule type="cellIs" dxfId="6692" priority="7" stopIfTrue="1" operator="equal">
      <formula>6</formula>
    </cfRule>
    <cfRule type="cellIs" dxfId="6691" priority="8" stopIfTrue="1" operator="equal">
      <formula>7</formula>
    </cfRule>
    <cfRule type="cellIs" dxfId="6690" priority="9" stopIfTrue="1" operator="greaterThanOrEqual">
      <formula>8</formula>
    </cfRule>
  </conditionalFormatting>
  <conditionalFormatting sqref="C6">
    <cfRule type="cellIs" dxfId="6689" priority="4" stopIfTrue="1" operator="equal">
      <formula>6</formula>
    </cfRule>
    <cfRule type="cellIs" dxfId="6688" priority="5" stopIfTrue="1" operator="equal">
      <formula>7</formula>
    </cfRule>
    <cfRule type="cellIs" dxfId="6687" priority="6" stopIfTrue="1" operator="greaterThanOrEqual">
      <formula>8</formula>
    </cfRule>
  </conditionalFormatting>
  <conditionalFormatting sqref="C7:C29">
    <cfRule type="cellIs" dxfId="6686" priority="1" stopIfTrue="1" operator="equal">
      <formula>6</formula>
    </cfRule>
    <cfRule type="cellIs" dxfId="6685" priority="2" stopIfTrue="1" operator="equal">
      <formula>7</formula>
    </cfRule>
    <cfRule type="cellIs" dxfId="6684" priority="3" stopIfTrue="1" operator="greaterThanOrEqual">
      <formula>8</formula>
    </cfRule>
  </conditionalFormatting>
  <pageMargins left="3.937007874015748E-2" right="3.937007874015748E-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F13E-21D0-4FB3-9F63-F1CC6918EA00}">
  <sheetPr>
    <pageSetUpPr fitToPage="1"/>
  </sheetPr>
  <dimension ref="A1:AX36"/>
  <sheetViews>
    <sheetView zoomScaleNormal="100" workbookViewId="0">
      <pane xSplit="3" ySplit="3" topLeftCell="D4" activePane="bottomRight" state="frozen"/>
      <selection activeCell="R37" sqref="R37"/>
      <selection pane="topRight" activeCell="R37" sqref="R37"/>
      <selection pane="bottomLeft" activeCell="R37" sqref="R37"/>
      <selection pane="bottomRight" activeCell="AE27" sqref="AE27"/>
    </sheetView>
  </sheetViews>
  <sheetFormatPr defaultColWidth="9" defaultRowHeight="16.5" customHeight="1" x14ac:dyDescent="0.2"/>
  <cols>
    <col min="1" max="1" width="3.08984375" style="63" customWidth="1"/>
    <col min="2" max="2" width="6.453125" style="63" customWidth="1"/>
    <col min="3" max="3" width="3.36328125" style="63" customWidth="1"/>
    <col min="4" max="4" width="6.6328125" style="63" customWidth="1"/>
    <col min="5" max="5" width="3.6328125" style="63" customWidth="1"/>
    <col min="6" max="6" width="2.08984375" style="63" customWidth="1"/>
    <col min="7" max="7" width="6.6328125" style="63" customWidth="1"/>
    <col min="8" max="8" width="3.6328125" style="63" customWidth="1"/>
    <col min="9" max="9" width="2.08984375" style="63" customWidth="1"/>
    <col min="10" max="10" width="6.6328125" style="63" customWidth="1"/>
    <col min="11" max="11" width="3.6328125" style="63" customWidth="1"/>
    <col min="12" max="12" width="2.08984375" style="63" customWidth="1"/>
    <col min="13" max="13" width="6.6328125" style="63" customWidth="1"/>
    <col min="14" max="14" width="3.6328125" style="63" customWidth="1"/>
    <col min="15" max="15" width="2.08984375" style="63" customWidth="1"/>
    <col min="16" max="16" width="6.6328125" style="63" customWidth="1"/>
    <col min="17" max="17" width="3.6328125" style="63" customWidth="1"/>
    <col min="18" max="18" width="2.08984375" style="63" customWidth="1"/>
    <col min="19" max="19" width="6.6328125" style="63" customWidth="1"/>
    <col min="20" max="20" width="3.6328125" style="63" customWidth="1"/>
    <col min="21" max="21" width="2.08984375" style="63" customWidth="1"/>
    <col min="22" max="22" width="6.6328125" style="63" customWidth="1"/>
    <col min="23" max="23" width="3.6328125" style="63" customWidth="1"/>
    <col min="24" max="24" width="2.08984375" style="63" customWidth="1"/>
    <col min="25" max="25" width="6.6328125" style="63" customWidth="1"/>
    <col min="26" max="26" width="3.6328125" style="63" customWidth="1"/>
    <col min="27" max="27" width="2.08984375" style="63" customWidth="1"/>
    <col min="28" max="28" width="6.6328125" style="63" customWidth="1"/>
    <col min="29" max="29" width="3.6328125" style="63" customWidth="1"/>
    <col min="30" max="30" width="2.08984375" style="63" customWidth="1"/>
    <col min="31" max="31" width="6.6328125" style="63" customWidth="1"/>
    <col min="32" max="32" width="3.6328125" style="63" customWidth="1"/>
    <col min="33" max="33" width="2.08984375" style="63" customWidth="1"/>
    <col min="34" max="34" width="6.6328125" style="63" customWidth="1"/>
    <col min="35" max="35" width="3.6328125" style="63" customWidth="1"/>
    <col min="36" max="36" width="2.08984375" style="63" customWidth="1"/>
    <col min="37" max="37" width="6.6328125" style="63" customWidth="1"/>
    <col min="38" max="38" width="3.6328125" style="63" customWidth="1"/>
    <col min="39" max="39" width="2.08984375" style="63" customWidth="1"/>
    <col min="40" max="40" width="6.6328125" style="63" customWidth="1"/>
    <col min="41" max="41" width="3.6328125" style="63" customWidth="1"/>
    <col min="42" max="42" width="2.08984375" style="63" customWidth="1"/>
    <col min="43" max="43" width="6.6328125" style="63" customWidth="1"/>
    <col min="44" max="44" width="3.6328125" style="63" customWidth="1"/>
    <col min="45" max="45" width="2.08984375" style="63" customWidth="1"/>
    <col min="46" max="46" width="6.7265625" style="63" customWidth="1"/>
    <col min="47" max="47" width="8.6328125" style="63" customWidth="1"/>
    <col min="48" max="48" width="6.6328125" style="63" customWidth="1"/>
    <col min="49" max="49" width="3.6328125" style="63" customWidth="1"/>
    <col min="50" max="50" width="2.08984375" style="63" customWidth="1"/>
    <col min="51" max="16384" width="9" style="63"/>
  </cols>
  <sheetData>
    <row r="1" spans="1:50" s="56" customFormat="1" ht="16.5" customHeight="1" x14ac:dyDescent="0.2">
      <c r="A1" s="62" t="s">
        <v>179</v>
      </c>
      <c r="B1" s="75" t="s">
        <v>180</v>
      </c>
      <c r="C1" s="77" t="s">
        <v>57</v>
      </c>
      <c r="D1" s="107" t="s">
        <v>185</v>
      </c>
      <c r="E1" s="1288" t="s">
        <v>937</v>
      </c>
      <c r="F1" s="1288"/>
      <c r="G1" s="921" t="s">
        <v>939</v>
      </c>
      <c r="H1" s="915"/>
      <c r="I1" s="915"/>
      <c r="J1" s="788"/>
      <c r="K1" s="788"/>
      <c r="L1" s="788"/>
      <c r="M1" s="1289" t="s">
        <v>909</v>
      </c>
      <c r="N1" s="1289"/>
      <c r="O1" s="1289"/>
      <c r="P1" s="788">
        <f>COUNTA(D3:AS3)</f>
        <v>14</v>
      </c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V1" s="788"/>
      <c r="AW1" s="788"/>
      <c r="AX1" s="788"/>
    </row>
    <row r="2" spans="1:50" ht="7.5" customHeight="1" thickBot="1" x14ac:dyDescent="0.25"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V2" s="788"/>
      <c r="AW2" s="788"/>
      <c r="AX2" s="788"/>
    </row>
    <row r="3" spans="1:50" s="783" customFormat="1" ht="14.15" customHeight="1" thickBot="1" x14ac:dyDescent="0.25">
      <c r="A3" s="782" t="s">
        <v>38</v>
      </c>
      <c r="B3" s="784" t="s">
        <v>129</v>
      </c>
      <c r="C3" s="1043" t="s">
        <v>135</v>
      </c>
      <c r="D3" s="1284" t="s">
        <v>46</v>
      </c>
      <c r="E3" s="1284"/>
      <c r="F3" s="1287"/>
      <c r="G3" s="1283" t="s">
        <v>304</v>
      </c>
      <c r="H3" s="1284"/>
      <c r="I3" s="1285"/>
      <c r="J3" s="1286" t="s">
        <v>707</v>
      </c>
      <c r="K3" s="1284"/>
      <c r="L3" s="1287"/>
      <c r="M3" s="1283" t="s">
        <v>407</v>
      </c>
      <c r="N3" s="1284"/>
      <c r="O3" s="1285"/>
      <c r="P3" s="1286" t="s">
        <v>540</v>
      </c>
      <c r="Q3" s="1284"/>
      <c r="R3" s="1287"/>
      <c r="S3" s="1283" t="s">
        <v>682</v>
      </c>
      <c r="T3" s="1284"/>
      <c r="U3" s="1285"/>
      <c r="V3" s="1286" t="s">
        <v>769</v>
      </c>
      <c r="W3" s="1284"/>
      <c r="X3" s="1287"/>
      <c r="Y3" s="1283" t="s">
        <v>886</v>
      </c>
      <c r="Z3" s="1284"/>
      <c r="AA3" s="1285"/>
      <c r="AB3" s="1283" t="s">
        <v>885</v>
      </c>
      <c r="AC3" s="1284"/>
      <c r="AD3" s="1285"/>
      <c r="AE3" s="1286" t="s">
        <v>851</v>
      </c>
      <c r="AF3" s="1284"/>
      <c r="AG3" s="1287"/>
      <c r="AH3" s="1283" t="s">
        <v>856</v>
      </c>
      <c r="AI3" s="1284"/>
      <c r="AJ3" s="1285"/>
      <c r="AK3" s="1286" t="s">
        <v>883</v>
      </c>
      <c r="AL3" s="1284"/>
      <c r="AM3" s="1287"/>
      <c r="AN3" s="1283" t="s">
        <v>936</v>
      </c>
      <c r="AO3" s="1284"/>
      <c r="AP3" s="1285"/>
      <c r="AQ3" s="1283" t="s">
        <v>349</v>
      </c>
      <c r="AR3" s="1284"/>
      <c r="AS3" s="1285"/>
      <c r="AT3" s="1045" t="s">
        <v>890</v>
      </c>
      <c r="AV3" s="1283" t="s">
        <v>888</v>
      </c>
      <c r="AW3" s="1284"/>
      <c r="AX3" s="1285"/>
    </row>
    <row r="4" spans="1:50" s="783" customFormat="1" ht="13" customHeight="1" x14ac:dyDescent="0.2">
      <c r="A4" s="1281" t="s">
        <v>25</v>
      </c>
      <c r="B4" s="64" t="s">
        <v>842</v>
      </c>
      <c r="C4" s="1044">
        <f t="shared" ref="C4:C29" si="0">(COUNTA(D4:AS4)-$P$1)/2</f>
        <v>1</v>
      </c>
      <c r="D4" s="916" t="s">
        <v>568</v>
      </c>
      <c r="E4" s="916" t="s">
        <v>892</v>
      </c>
      <c r="F4" s="925" t="str">
        <f>IF(D4="","",VLOOKUP(D4,DATA!$S$3:$W$117,5,FALSE))</f>
        <v>T5</v>
      </c>
      <c r="G4" s="762"/>
      <c r="H4" s="64"/>
      <c r="I4" s="926" t="str">
        <f>IF(G4="","",VLOOKUP(G4,DATA!$S$3:$W$117,5,FALSE))</f>
        <v/>
      </c>
      <c r="J4" s="927"/>
      <c r="K4" s="928"/>
      <c r="L4" s="929" t="str">
        <f>IF(J4="","",VLOOKUP(J4,DATA!$S$3:$W$117,5,FALSE))</f>
        <v/>
      </c>
      <c r="M4" s="930"/>
      <c r="N4" s="923"/>
      <c r="O4" s="931" t="str">
        <f>IF(M4="","",VLOOKUP(M4,DATA!$S$3:$W$117,5,FALSE))</f>
        <v/>
      </c>
      <c r="P4" s="932"/>
      <c r="Q4" s="920"/>
      <c r="R4" s="933" t="str">
        <f>IF(P4="","",VLOOKUP(P4,DATA!$S$3:$W$117,5,FALSE))</f>
        <v/>
      </c>
      <c r="S4" s="934"/>
      <c r="T4" s="920"/>
      <c r="U4" s="935" t="str">
        <f>IF(S4="","",VLOOKUP(S4,DATA!$S$3:$W$117,5,FALSE))</f>
        <v/>
      </c>
      <c r="V4" s="932"/>
      <c r="W4" s="920"/>
      <c r="X4" s="933" t="str">
        <f>IF(V4="","",VLOOKUP(V4,DATA!$S$3:$W$117,5,FALSE))</f>
        <v/>
      </c>
      <c r="Y4" s="934"/>
      <c r="Z4" s="920"/>
      <c r="AA4" s="935" t="str">
        <f>IF(Y4="","",VLOOKUP(Y4,DATA!$S$3:$W$117,5,FALSE))</f>
        <v/>
      </c>
      <c r="AB4" s="934"/>
      <c r="AC4" s="920"/>
      <c r="AD4" s="935" t="str">
        <f>IF(AB4="","",VLOOKUP(AB4,DATA!$S$3:$W$117,5,FALSE))</f>
        <v/>
      </c>
      <c r="AE4" s="932"/>
      <c r="AF4" s="920"/>
      <c r="AG4" s="933" t="str">
        <f>IF(AE4="","",VLOOKUP(AE4,DATA!$S$3:$W$117,5,FALSE))</f>
        <v/>
      </c>
      <c r="AH4" s="934"/>
      <c r="AI4" s="920"/>
      <c r="AJ4" s="935" t="str">
        <f>IF(AH4="","",VLOOKUP(AH4,DATA!$S$3:$W$117,5,FALSE))</f>
        <v/>
      </c>
      <c r="AK4" s="1036"/>
      <c r="AL4" s="1037"/>
      <c r="AM4" s="1038" t="str">
        <f>IF(AK4="","",VLOOKUP(AK4,DATA!$S$3:$W$117,5,FALSE))</f>
        <v/>
      </c>
      <c r="AN4" s="934"/>
      <c r="AO4" s="920"/>
      <c r="AP4" s="935" t="str">
        <f>IF(AN4="","",VLOOKUP(AN4,DATA!$S$3:$W$117,5,FALSE))</f>
        <v/>
      </c>
      <c r="AQ4" s="938"/>
      <c r="AR4" s="939"/>
      <c r="AS4" s="940" t="str">
        <f>IF(AQ4="","",VLOOKUP(AQ4,DATA!$S$3:$W$117,5,FALSE))</f>
        <v/>
      </c>
      <c r="AT4" s="1046">
        <f t="shared" ref="AT4:AT29" si="1">C4/7</f>
        <v>0.14285714285714285</v>
      </c>
      <c r="AV4" s="934"/>
      <c r="AW4" s="920"/>
      <c r="AX4" s="935" t="str">
        <f>IF(AV4="","",VLOOKUP(AV4,DATA!$S$3:$W$117,5,FALSE))</f>
        <v/>
      </c>
    </row>
    <row r="5" spans="1:50" s="783" customFormat="1" ht="13" customHeight="1" x14ac:dyDescent="0.2">
      <c r="A5" s="1279"/>
      <c r="B5" s="65" t="s">
        <v>839</v>
      </c>
      <c r="C5" s="65">
        <f t="shared" si="0"/>
        <v>2</v>
      </c>
      <c r="D5" s="72" t="s">
        <v>535</v>
      </c>
      <c r="E5" s="72" t="s">
        <v>892</v>
      </c>
      <c r="F5" s="941" t="str">
        <f>IF(D5="","",VLOOKUP(D5,DATA!$S$3:$W$117,5,FALSE))</f>
        <v>M1</v>
      </c>
      <c r="G5" s="763"/>
      <c r="H5" s="65"/>
      <c r="I5" s="942" t="str">
        <f>IF(G5="","",VLOOKUP(G5,DATA!$S$3:$W$117,5,FALSE))</f>
        <v/>
      </c>
      <c r="J5" s="943" t="s">
        <v>834</v>
      </c>
      <c r="K5" s="72" t="s">
        <v>908</v>
      </c>
      <c r="L5" s="941" t="str">
        <f>IF(J5="","",VLOOKUP(J5,DATA!$S$3:$W$117,5,FALSE))</f>
        <v>S3</v>
      </c>
      <c r="M5" s="944"/>
      <c r="N5" s="75"/>
      <c r="O5" s="945" t="str">
        <f>IF(M5="","",VLOOKUP(M5,DATA!$S$3:$W$117,5,FALSE))</f>
        <v/>
      </c>
      <c r="P5" s="946"/>
      <c r="Q5" s="921"/>
      <c r="R5" s="947" t="str">
        <f>IF(P5="","",VLOOKUP(P5,DATA!$S$3:$W$117,5,FALSE))</f>
        <v/>
      </c>
      <c r="S5" s="948"/>
      <c r="T5" s="921"/>
      <c r="U5" s="949" t="str">
        <f>IF(S5="","",VLOOKUP(S5,DATA!$S$3:$W$117,5,FALSE))</f>
        <v/>
      </c>
      <c r="V5" s="946"/>
      <c r="W5" s="921"/>
      <c r="X5" s="947" t="str">
        <f>IF(V5="","",VLOOKUP(V5,DATA!$S$3:$W$117,5,FALSE))</f>
        <v/>
      </c>
      <c r="Y5" s="944"/>
      <c r="Z5" s="75"/>
      <c r="AA5" s="945" t="str">
        <f>IF(Y5="","",VLOOKUP(Y5,DATA!$S$3:$W$117,5,FALSE))</f>
        <v/>
      </c>
      <c r="AB5" s="948"/>
      <c r="AC5" s="921"/>
      <c r="AD5" s="949" t="str">
        <f>IF(AB5="","",VLOOKUP(AB5,DATA!$S$3:$W$117,5,FALSE))</f>
        <v/>
      </c>
      <c r="AE5" s="946"/>
      <c r="AF5" s="921"/>
      <c r="AG5" s="947" t="str">
        <f>IF(AE5="","",VLOOKUP(AE5,DATA!$S$3:$W$117,5,FALSE))</f>
        <v/>
      </c>
      <c r="AH5" s="948"/>
      <c r="AI5" s="921"/>
      <c r="AJ5" s="949" t="str">
        <f>IF(AH5="","",VLOOKUP(AH5,DATA!$S$3:$W$117,5,FALSE))</f>
        <v/>
      </c>
      <c r="AK5" s="989"/>
      <c r="AL5" s="77"/>
      <c r="AM5" s="990" t="str">
        <f>IF(AK5="","",VLOOKUP(AK5,DATA!$S$3:$W$117,5,FALSE))</f>
        <v/>
      </c>
      <c r="AN5" s="948"/>
      <c r="AO5" s="921"/>
      <c r="AP5" s="949" t="str">
        <f>IF(AN5="","",VLOOKUP(AN5,DATA!$S$3:$W$117,5,FALSE))</f>
        <v/>
      </c>
      <c r="AQ5" s="763"/>
      <c r="AR5" s="65"/>
      <c r="AS5" s="954" t="str">
        <f>IF(AQ5="","",VLOOKUP(AQ5,DATA!$S$3:$W$117,5,FALSE))</f>
        <v/>
      </c>
      <c r="AT5" s="1047">
        <f t="shared" si="1"/>
        <v>0.2857142857142857</v>
      </c>
      <c r="AV5" s="948"/>
      <c r="AW5" s="921"/>
      <c r="AX5" s="949" t="str">
        <f>IF(AV5="","",VLOOKUP(AV5,DATA!$S$3:$W$117,5,FALSE))</f>
        <v/>
      </c>
    </row>
    <row r="6" spans="1:50" s="783" customFormat="1" ht="13" customHeight="1" x14ac:dyDescent="0.2">
      <c r="A6" s="1279"/>
      <c r="B6" s="65" t="s">
        <v>840</v>
      </c>
      <c r="C6" s="65">
        <f t="shared" si="0"/>
        <v>2</v>
      </c>
      <c r="D6" s="75"/>
      <c r="E6" s="75"/>
      <c r="F6" s="994" t="str">
        <f>IF(D6="","",VLOOKUP(D6,DATA!$S$3:$W$117,5,FALSE))</f>
        <v/>
      </c>
      <c r="G6" s="763"/>
      <c r="H6" s="65"/>
      <c r="I6" s="942" t="str">
        <f>IF(G6="","",VLOOKUP(G6,DATA!$S$3:$W$117,5,FALSE))</f>
        <v/>
      </c>
      <c r="J6" s="943" t="s">
        <v>884</v>
      </c>
      <c r="K6" s="72" t="s">
        <v>908</v>
      </c>
      <c r="L6" s="941" t="str">
        <f>IF(J6="","",VLOOKUP(J6,DATA!$S$3:$W$117,5,FALSE))</f>
        <v>S3</v>
      </c>
      <c r="M6" s="944"/>
      <c r="N6" s="75"/>
      <c r="O6" s="945" t="str">
        <f>IF(M6="","",VLOOKUP(M6,DATA!$S$3:$W$117,5,FALSE))</f>
        <v/>
      </c>
      <c r="P6" s="946"/>
      <c r="Q6" s="921"/>
      <c r="R6" s="947" t="str">
        <f>IF(P6="","",VLOOKUP(P6,DATA!$S$3:$W$117,5,FALSE))</f>
        <v/>
      </c>
      <c r="S6" s="948"/>
      <c r="T6" s="921"/>
      <c r="U6" s="949" t="str">
        <f>IF(S6="","",VLOOKUP(S6,DATA!$S$3:$W$117,5,FALSE))</f>
        <v/>
      </c>
      <c r="V6" s="946"/>
      <c r="W6" s="921"/>
      <c r="X6" s="947" t="str">
        <f>IF(V6="","",VLOOKUP(V6,DATA!$S$3:$W$117,5,FALSE))</f>
        <v/>
      </c>
      <c r="Y6" s="955" t="s">
        <v>822</v>
      </c>
      <c r="Z6" s="72" t="s">
        <v>919</v>
      </c>
      <c r="AA6" s="954" t="str">
        <f>IF(Y6="","",VLOOKUP(Y6,DATA!$S$3:$W$117,5,FALSE))</f>
        <v>M4</v>
      </c>
      <c r="AB6" s="948"/>
      <c r="AC6" s="921"/>
      <c r="AD6" s="949" t="str">
        <f>IF(AB6="","",VLOOKUP(AB6,DATA!$S$3:$W$117,5,FALSE))</f>
        <v/>
      </c>
      <c r="AE6" s="946"/>
      <c r="AF6" s="921"/>
      <c r="AG6" s="947" t="str">
        <f>IF(AE6="","",VLOOKUP(AE6,DATA!$S$3:$W$117,5,FALSE))</f>
        <v/>
      </c>
      <c r="AH6" s="948"/>
      <c r="AI6" s="921"/>
      <c r="AJ6" s="949" t="str">
        <f>IF(AH6="","",VLOOKUP(AH6,DATA!$S$3:$W$117,5,FALSE))</f>
        <v/>
      </c>
      <c r="AK6" s="989"/>
      <c r="AL6" s="77"/>
      <c r="AM6" s="990" t="str">
        <f>IF(AK6="","",VLOOKUP(AK6,DATA!$S$3:$W$117,5,FALSE))</f>
        <v/>
      </c>
      <c r="AN6" s="948"/>
      <c r="AO6" s="921"/>
      <c r="AP6" s="949" t="str">
        <f>IF(AN6="","",VLOOKUP(AN6,DATA!$S$3:$W$117,5,FALSE))</f>
        <v/>
      </c>
      <c r="AQ6" s="763"/>
      <c r="AR6" s="65"/>
      <c r="AS6" s="954" t="str">
        <f>IF(AQ6="","",VLOOKUP(AQ6,DATA!$S$3:$W$117,5,FALSE))</f>
        <v/>
      </c>
      <c r="AT6" s="1047">
        <f t="shared" si="1"/>
        <v>0.2857142857142857</v>
      </c>
      <c r="AV6" s="956"/>
      <c r="AW6" s="77"/>
      <c r="AX6" s="957" t="str">
        <f>IF(AV6="","",VLOOKUP(AV6,DATA!$S$3:$W$117,5,FALSE))</f>
        <v/>
      </c>
    </row>
    <row r="7" spans="1:50" s="783" customFormat="1" ht="13" customHeight="1" thickBot="1" x14ac:dyDescent="0.25">
      <c r="A7" s="1282"/>
      <c r="B7" s="66" t="s">
        <v>841</v>
      </c>
      <c r="C7" s="65">
        <f t="shared" si="0"/>
        <v>2.5</v>
      </c>
      <c r="D7" s="975"/>
      <c r="E7" s="975"/>
      <c r="F7" s="1017"/>
      <c r="G7" s="764"/>
      <c r="H7" s="66"/>
      <c r="I7" s="959" t="str">
        <f>IF(G7="","",VLOOKUP(G7,DATA!$S$3:$W$117,5,FALSE))</f>
        <v/>
      </c>
      <c r="J7" s="960" t="s">
        <v>700</v>
      </c>
      <c r="K7" s="917" t="s">
        <v>908</v>
      </c>
      <c r="L7" s="958" t="str">
        <f>IF(J7="","",VLOOKUP(J7,DATA!$S$3:$W$117,5,FALSE))</f>
        <v>T3</v>
      </c>
      <c r="M7" s="961" t="s">
        <v>822</v>
      </c>
      <c r="N7" s="917" t="s">
        <v>930</v>
      </c>
      <c r="O7" s="962" t="str">
        <f>IF(M7="","",VLOOKUP(M7,DATA!$S$3:$W$117,5,FALSE))</f>
        <v>M4</v>
      </c>
      <c r="P7" s="963"/>
      <c r="Q7" s="922"/>
      <c r="R7" s="964" t="str">
        <f>IF(P7="","",VLOOKUP(P7,DATA!$S$3:$W$117,5,FALSE))</f>
        <v/>
      </c>
      <c r="S7" s="965"/>
      <c r="T7" s="922"/>
      <c r="U7" s="966" t="str">
        <f>IF(S7="","",VLOOKUP(S7,DATA!$S$3:$W$117,5,FALSE))</f>
        <v/>
      </c>
      <c r="V7" s="967"/>
      <c r="W7" s="968"/>
      <c r="X7" s="969" t="str">
        <f>IF(V7="","",VLOOKUP(V7,DATA!$S$3:$W$117,5,FALSE))</f>
        <v/>
      </c>
      <c r="Y7" s="961" t="s">
        <v>681</v>
      </c>
      <c r="Z7" s="917" t="s">
        <v>919</v>
      </c>
      <c r="AA7" s="962" t="str">
        <f>IF(Y7="","",VLOOKUP(Y7,DATA!$S$3:$W$117,5,FALSE))</f>
        <v>M2</v>
      </c>
      <c r="AB7" s="965"/>
      <c r="AC7" s="922"/>
      <c r="AD7" s="966" t="str">
        <f>IF(AB7="","",VLOOKUP(AB7,DATA!$S$3:$W$117,5,FALSE))</f>
        <v/>
      </c>
      <c r="AE7" s="963"/>
      <c r="AF7" s="922"/>
      <c r="AG7" s="964" t="str">
        <f>IF(AE7="","",VLOOKUP(AE7,DATA!$S$3:$W$117,5,FALSE))</f>
        <v/>
      </c>
      <c r="AH7" s="965"/>
      <c r="AI7" s="922"/>
      <c r="AJ7" s="966" t="str">
        <f>IF(AH7="","",VLOOKUP(AH7,DATA!$S$3:$W$117,5,FALSE))</f>
        <v/>
      </c>
      <c r="AK7" s="967"/>
      <c r="AL7" s="968"/>
      <c r="AM7" s="969" t="str">
        <f>IF(AK7="","",VLOOKUP(AK7,DATA!$S$3:$W$117,5,FALSE))</f>
        <v/>
      </c>
      <c r="AN7" s="965"/>
      <c r="AO7" s="922"/>
      <c r="AP7" s="966" t="str">
        <f>IF(AN7="","",VLOOKUP(AN7,DATA!$S$3:$W$117,5,FALSE))</f>
        <v/>
      </c>
      <c r="AQ7" s="764"/>
      <c r="AR7" s="66"/>
      <c r="AS7" s="962" t="str">
        <f>IF(AQ7="","",VLOOKUP(AQ7,DATA!$S$3:$W$117,5,FALSE))</f>
        <v/>
      </c>
      <c r="AT7" s="1048">
        <f t="shared" si="1"/>
        <v>0.35714285714285715</v>
      </c>
      <c r="AV7" s="974"/>
      <c r="AW7" s="975"/>
      <c r="AX7" s="1015" t="str">
        <f>IF(AV7="","",VLOOKUP(AV7,DATA!$S$3:$W$117,5,FALSE))</f>
        <v/>
      </c>
    </row>
    <row r="8" spans="1:50" s="783" customFormat="1" ht="13" customHeight="1" x14ac:dyDescent="0.2">
      <c r="A8" s="1278" t="s">
        <v>178</v>
      </c>
      <c r="B8" s="785" t="s">
        <v>842</v>
      </c>
      <c r="C8" s="65">
        <f t="shared" si="0"/>
        <v>1</v>
      </c>
      <c r="D8" s="918"/>
      <c r="E8" s="918"/>
      <c r="F8" s="976" t="str">
        <f>IF(D8="","",VLOOKUP(D8,DATA!$S$3:$W$117,5,FALSE))</f>
        <v/>
      </c>
      <c r="G8" s="786"/>
      <c r="H8" s="785"/>
      <c r="I8" s="977" t="str">
        <f>IF(G8="","",VLOOKUP(G8,DATA!$S$3:$W$117,5,FALSE))</f>
        <v/>
      </c>
      <c r="J8" s="978"/>
      <c r="K8" s="979"/>
      <c r="L8" s="980" t="str">
        <f>IF(J8="","",VLOOKUP(J8,DATA!$S$3:$W$117,5,FALSE))</f>
        <v/>
      </c>
      <c r="M8" s="1032"/>
      <c r="N8" s="924"/>
      <c r="O8" s="1033" t="str">
        <f>IF(M8="","",VLOOKUP(M8,DATA!$S$3:$W$117,5,FALSE))</f>
        <v/>
      </c>
      <c r="P8" s="1020"/>
      <c r="Q8" s="924"/>
      <c r="R8" s="1021" t="str">
        <f>IF(P8="","",VLOOKUP(P8,DATA!$S$3:$W$117,5,FALSE))</f>
        <v/>
      </c>
      <c r="S8" s="981" t="s">
        <v>568</v>
      </c>
      <c r="T8" s="982" t="s">
        <v>919</v>
      </c>
      <c r="U8" s="983" t="str">
        <f>IF(S8="","",VLOOKUP(S8,DATA!$S$3:$W$117,5,FALSE))</f>
        <v>T5</v>
      </c>
      <c r="V8" s="1020"/>
      <c r="W8" s="924"/>
      <c r="X8" s="1021" t="str">
        <f>IF(V8="","",VLOOKUP(V8,DATA!$S$3:$W$117,5,FALSE))</f>
        <v/>
      </c>
      <c r="Y8" s="1032"/>
      <c r="Z8" s="924"/>
      <c r="AA8" s="1033" t="str">
        <f>IF(Y8="","",VLOOKUP(Y8,DATA!$S$3:$W$117,5,FALSE))</f>
        <v/>
      </c>
      <c r="AB8" s="1032"/>
      <c r="AC8" s="924"/>
      <c r="AD8" s="1033" t="str">
        <f>IF(AB8="","",VLOOKUP(AB8,DATA!$S$3:$W$117,5,FALSE))</f>
        <v/>
      </c>
      <c r="AE8" s="985"/>
      <c r="AF8" s="918"/>
      <c r="AG8" s="976" t="str">
        <f>IF(AE8="","",VLOOKUP(AE8,DATA!$S$3:$W$117,5,FALSE))</f>
        <v/>
      </c>
      <c r="AH8" s="1032"/>
      <c r="AI8" s="924"/>
      <c r="AJ8" s="1033" t="str">
        <f>IF(AH8="","",VLOOKUP(AH8,DATA!$S$3:$W$117,5,FALSE))</f>
        <v/>
      </c>
      <c r="AK8" s="1039"/>
      <c r="AL8" s="1040"/>
      <c r="AM8" s="1041" t="str">
        <f>IF(AK8="","",VLOOKUP(AK8,DATA!$S$3:$W$117,5,FALSE))</f>
        <v/>
      </c>
      <c r="AN8" s="1032"/>
      <c r="AO8" s="924"/>
      <c r="AP8" s="1033" t="str">
        <f>IF(AN8="","",VLOOKUP(AN8,DATA!$S$3:$W$117,5,FALSE))</f>
        <v/>
      </c>
      <c r="AQ8" s="986"/>
      <c r="AR8" s="987"/>
      <c r="AS8" s="988" t="str">
        <f>IF(AQ8="","",VLOOKUP(AQ8,DATA!$S$3:$W$117,5,FALSE))</f>
        <v/>
      </c>
      <c r="AT8" s="1049">
        <f t="shared" si="1"/>
        <v>0.14285714285714285</v>
      </c>
      <c r="AV8" s="1032"/>
      <c r="AW8" s="924"/>
      <c r="AX8" s="1033" t="str">
        <f>IF(AV8="","",VLOOKUP(AV8,DATA!$S$3:$W$117,5,FALSE))</f>
        <v/>
      </c>
    </row>
    <row r="9" spans="1:50" s="783" customFormat="1" ht="13" customHeight="1" x14ac:dyDescent="0.2">
      <c r="A9" s="1279"/>
      <c r="B9" s="65" t="s">
        <v>839</v>
      </c>
      <c r="C9" s="65">
        <f t="shared" si="0"/>
        <v>6</v>
      </c>
      <c r="D9" s="72" t="s">
        <v>677</v>
      </c>
      <c r="E9" s="72" t="s">
        <v>919</v>
      </c>
      <c r="F9" s="941" t="str">
        <f>IF(D9="","",VLOOKUP(D9,DATA!$S$3:$W$117,5,FALSE))</f>
        <v>T4</v>
      </c>
      <c r="G9" s="763"/>
      <c r="H9" s="65"/>
      <c r="I9" s="942" t="str">
        <f>IF(G9="","",VLOOKUP(G9,DATA!$S$3:$W$117,5,FALSE))</f>
        <v/>
      </c>
      <c r="J9" s="943" t="s">
        <v>784</v>
      </c>
      <c r="K9" s="72" t="s">
        <v>919</v>
      </c>
      <c r="L9" s="941" t="str">
        <f>IF(J9="","",VLOOKUP(J9,DATA!$S$3:$W$117,5,FALSE))</f>
        <v>S2</v>
      </c>
      <c r="M9" s="948"/>
      <c r="N9" s="921"/>
      <c r="O9" s="949" t="str">
        <f>IF(M9="","",VLOOKUP(M9,DATA!$S$3:$W$117,5,FALSE))</f>
        <v/>
      </c>
      <c r="P9" s="946"/>
      <c r="Q9" s="921"/>
      <c r="R9" s="947" t="str">
        <f>IF(P9="","",VLOOKUP(P9,DATA!$S$3:$W$117,5,FALSE))</f>
        <v/>
      </c>
      <c r="S9" s="955" t="s">
        <v>723</v>
      </c>
      <c r="T9" s="72" t="s">
        <v>919</v>
      </c>
      <c r="U9" s="954" t="str">
        <f>IF(S9="","",VLOOKUP(S9,DATA!$S$3:$W$117,5,FALSE))</f>
        <v>M4</v>
      </c>
      <c r="V9" s="946"/>
      <c r="W9" s="921"/>
      <c r="X9" s="947" t="str">
        <f>IF(V9="","",VLOOKUP(V9,DATA!$S$3:$W$117,5,FALSE))</f>
        <v/>
      </c>
      <c r="Y9" s="955" t="s">
        <v>785</v>
      </c>
      <c r="Z9" s="72" t="s">
        <v>921</v>
      </c>
      <c r="AA9" s="954" t="str">
        <f>IF(Y9="","",VLOOKUP(Y9,DATA!$S$3:$W$117,5,FALSE))</f>
        <v>A3</v>
      </c>
      <c r="AB9" s="948"/>
      <c r="AC9" s="921"/>
      <c r="AD9" s="949" t="str">
        <f>IF(AB9="","",VLOOKUP(AB9,DATA!$S$3:$W$117,5,FALSE))</f>
        <v/>
      </c>
      <c r="AE9" s="943" t="s">
        <v>850</v>
      </c>
      <c r="AF9" s="72" t="s">
        <v>921</v>
      </c>
      <c r="AG9" s="941" t="str">
        <f>IF(AE9="","",VLOOKUP(AE9,DATA!$S$3:$W$117,5,FALSE))</f>
        <v>A3</v>
      </c>
      <c r="AH9" s="948"/>
      <c r="AI9" s="921"/>
      <c r="AJ9" s="949" t="str">
        <f>IF(AH9="","",VLOOKUP(AH9,DATA!$S$3:$W$117,5,FALSE))</f>
        <v/>
      </c>
      <c r="AK9" s="989"/>
      <c r="AL9" s="77"/>
      <c r="AM9" s="990" t="str">
        <f>IF(AK9="","",VLOOKUP(AK9,DATA!$S$3:$W$117,5,FALSE))</f>
        <v/>
      </c>
      <c r="AN9" s="944"/>
      <c r="AO9" s="75"/>
      <c r="AP9" s="945" t="str">
        <f>IF(AN9="","",VLOOKUP(AN9,DATA!$S$3:$W$117,5,FALSE))</f>
        <v/>
      </c>
      <c r="AQ9" s="991" t="s">
        <v>575</v>
      </c>
      <c r="AR9" s="107" t="s">
        <v>921</v>
      </c>
      <c r="AS9" s="992" t="str">
        <f>IF(AQ9="","",VLOOKUP(AQ9,DATA!$S$3:$W$117,5,FALSE))</f>
        <v>A4</v>
      </c>
      <c r="AT9" s="1047">
        <f t="shared" si="1"/>
        <v>0.8571428571428571</v>
      </c>
      <c r="AV9" s="948"/>
      <c r="AW9" s="921"/>
      <c r="AX9" s="949" t="str">
        <f>IF(AV9="","",VLOOKUP(AV9,DATA!$S$3:$W$117,5,FALSE))</f>
        <v/>
      </c>
    </row>
    <row r="10" spans="1:50" s="783" customFormat="1" ht="13" customHeight="1" x14ac:dyDescent="0.2">
      <c r="A10" s="1279"/>
      <c r="B10" s="65" t="s">
        <v>840</v>
      </c>
      <c r="C10" s="65">
        <f t="shared" si="0"/>
        <v>4</v>
      </c>
      <c r="D10" s="72" t="s">
        <v>771</v>
      </c>
      <c r="E10" s="72" t="s">
        <v>930</v>
      </c>
      <c r="F10" s="941" t="e">
        <f>IF(D10="","",VLOOKUP(D10,DATA!$S$3:$W$117,5,FALSE))</f>
        <v>#N/A</v>
      </c>
      <c r="G10" s="763"/>
      <c r="H10" s="65"/>
      <c r="I10" s="942" t="str">
        <f>IF(G10="","",VLOOKUP(G10,DATA!$S$3:$W$117,5,FALSE))</f>
        <v/>
      </c>
      <c r="J10" s="943" t="s">
        <v>799</v>
      </c>
      <c r="K10" s="72" t="s">
        <v>919</v>
      </c>
      <c r="L10" s="941" t="str">
        <f>IF(J10="","",VLOOKUP(J10,DATA!$S$3:$W$117,5,FALSE))</f>
        <v>M3</v>
      </c>
      <c r="M10" s="948"/>
      <c r="N10" s="921"/>
      <c r="O10" s="949" t="str">
        <f>IF(M10="","",VLOOKUP(M10,DATA!$S$3:$W$117,5,FALSE))</f>
        <v/>
      </c>
      <c r="P10" s="993"/>
      <c r="Q10" s="75"/>
      <c r="R10" s="994" t="str">
        <f>IF(P10="","",VLOOKUP(P10,DATA!$S$3:$W$117,5,FALSE))</f>
        <v/>
      </c>
      <c r="S10" s="955" t="s">
        <v>853</v>
      </c>
      <c r="T10" s="72" t="s">
        <v>919</v>
      </c>
      <c r="U10" s="954" t="str">
        <f>IF(S10="","",VLOOKUP(S10,DATA!$S$3:$W$117,5,FALSE))</f>
        <v>S4</v>
      </c>
      <c r="V10" s="946"/>
      <c r="W10" s="921"/>
      <c r="X10" s="947" t="str">
        <f>IF(V10="","",VLOOKUP(V10,DATA!$S$3:$W$117,5,FALSE))</f>
        <v/>
      </c>
      <c r="Y10" s="944"/>
      <c r="Z10" s="75"/>
      <c r="AA10" s="945" t="str">
        <f>IF(Y10="","",VLOOKUP(Y10,DATA!$S$3:$W$117,5,FALSE))</f>
        <v/>
      </c>
      <c r="AB10" s="948"/>
      <c r="AC10" s="921"/>
      <c r="AD10" s="949" t="str">
        <f>IF(AB10="","",VLOOKUP(AB10,DATA!$S$3:$W$117,5,FALSE))</f>
        <v/>
      </c>
      <c r="AE10" s="943" t="s">
        <v>834</v>
      </c>
      <c r="AF10" s="72" t="s">
        <v>930</v>
      </c>
      <c r="AG10" s="941" t="str">
        <f>IF(AE10="","",VLOOKUP(AE10,DATA!$S$3:$W$117,5,FALSE))</f>
        <v>S3</v>
      </c>
      <c r="AH10" s="948"/>
      <c r="AI10" s="921"/>
      <c r="AJ10" s="949" t="str">
        <f>IF(AH10="","",VLOOKUP(AH10,DATA!$S$3:$W$117,5,FALSE))</f>
        <v/>
      </c>
      <c r="AK10" s="989"/>
      <c r="AL10" s="77"/>
      <c r="AM10" s="990" t="str">
        <f>IF(AK10="","",VLOOKUP(AK10,DATA!$S$3:$W$117,5,FALSE))</f>
        <v/>
      </c>
      <c r="AN10" s="944"/>
      <c r="AO10" s="75"/>
      <c r="AP10" s="945" t="str">
        <f>IF(AN10="","",VLOOKUP(AN10,DATA!$S$3:$W$117,5,FALSE))</f>
        <v/>
      </c>
      <c r="AQ10" s="763"/>
      <c r="AR10" s="65"/>
      <c r="AS10" s="954" t="str">
        <f>IF(AQ10="","",VLOOKUP(AQ10,DATA!$S$3:$W$117,5,FALSE))</f>
        <v/>
      </c>
      <c r="AT10" s="1047">
        <f t="shared" si="1"/>
        <v>0.5714285714285714</v>
      </c>
      <c r="AV10" s="956"/>
      <c r="AW10" s="77"/>
      <c r="AX10" s="957" t="str">
        <f>IF(AV10="","",VLOOKUP(AV10,DATA!$S$3:$W$117,5,FALSE))</f>
        <v/>
      </c>
    </row>
    <row r="11" spans="1:50" s="783" customFormat="1" ht="13" customHeight="1" thickBot="1" x14ac:dyDescent="0.25">
      <c r="A11" s="1280"/>
      <c r="B11" s="781" t="s">
        <v>841</v>
      </c>
      <c r="C11" s="65">
        <f t="shared" si="0"/>
        <v>3</v>
      </c>
      <c r="D11" s="919" t="s">
        <v>339</v>
      </c>
      <c r="E11" s="919" t="s">
        <v>919</v>
      </c>
      <c r="F11" s="995" t="str">
        <f>IF(D11="","",VLOOKUP(D11,DATA!$S$3:$W$117,5,FALSE))</f>
        <v>T3</v>
      </c>
      <c r="G11" s="787"/>
      <c r="H11" s="781"/>
      <c r="I11" s="996" t="str">
        <f>IF(G11="","",VLOOKUP(G11,DATA!$S$3:$W$117,5,FALSE))</f>
        <v/>
      </c>
      <c r="J11" s="997"/>
      <c r="K11" s="998"/>
      <c r="L11" s="999" t="str">
        <f>IF(J11="","",VLOOKUP(J11,DATA!$S$3:$W$117,5,FALSE))</f>
        <v/>
      </c>
      <c r="M11" s="1000"/>
      <c r="N11" s="1001"/>
      <c r="O11" s="1002" t="str">
        <f>IF(M11="","",VLOOKUP(M11,DATA!$S$3:$W$117,5,FALSE))</f>
        <v/>
      </c>
      <c r="P11" s="1003"/>
      <c r="Q11" s="1001"/>
      <c r="R11" s="1004" t="str">
        <f>IF(P11="","",VLOOKUP(P11,DATA!$S$3:$W$117,5,FALSE))</f>
        <v/>
      </c>
      <c r="S11" s="1005" t="s">
        <v>889</v>
      </c>
      <c r="T11" s="919" t="s">
        <v>919</v>
      </c>
      <c r="U11" s="1006" t="str">
        <f>IF(S11="","",VLOOKUP(S11,DATA!$S$3:$W$117,5,FALSE))</f>
        <v>M2</v>
      </c>
      <c r="V11" s="1007"/>
      <c r="W11" s="1008"/>
      <c r="X11" s="1009" t="str">
        <f>IF(V11="","",VLOOKUP(V11,DATA!$S$3:$W$117,5,FALSE))</f>
        <v/>
      </c>
      <c r="Y11" s="1000"/>
      <c r="Z11" s="1001"/>
      <c r="AA11" s="1002" t="str">
        <f>IF(Y11="","",VLOOKUP(Y11,DATA!$S$3:$W$117,5,FALSE))</f>
        <v/>
      </c>
      <c r="AB11" s="1034"/>
      <c r="AC11" s="1023"/>
      <c r="AD11" s="1035" t="str">
        <f>IF(AB11="","",VLOOKUP(AB11,DATA!$S$3:$W$117,5,FALSE))</f>
        <v/>
      </c>
      <c r="AE11" s="1011" t="s">
        <v>829</v>
      </c>
      <c r="AF11" s="919" t="s">
        <v>919</v>
      </c>
      <c r="AG11" s="995" t="str">
        <f>IF(AE11="","",VLOOKUP(AE11,DATA!$S$3:$W$117,5,FALSE))</f>
        <v>S2</v>
      </c>
      <c r="AH11" s="1034"/>
      <c r="AI11" s="1023"/>
      <c r="AJ11" s="1035" t="str">
        <f>IF(AH11="","",VLOOKUP(AH11,DATA!$S$3:$W$117,5,FALSE))</f>
        <v/>
      </c>
      <c r="AK11" s="1007"/>
      <c r="AL11" s="1008"/>
      <c r="AM11" s="1009" t="str">
        <f>IF(AK11="","",VLOOKUP(AK11,DATA!$S$3:$W$117,5,FALSE))</f>
        <v/>
      </c>
      <c r="AN11" s="1000"/>
      <c r="AO11" s="1001"/>
      <c r="AP11" s="1002" t="str">
        <f>IF(AN11="","",VLOOKUP(AN11,DATA!$S$3:$W$117,5,FALSE))</f>
        <v/>
      </c>
      <c r="AQ11" s="787"/>
      <c r="AR11" s="781"/>
      <c r="AS11" s="1006" t="str">
        <f>IF(AQ11="","",VLOOKUP(AQ11,DATA!$S$3:$W$117,5,FALSE))</f>
        <v/>
      </c>
      <c r="AT11" s="1050">
        <f t="shared" si="1"/>
        <v>0.42857142857142855</v>
      </c>
      <c r="AV11" s="974"/>
      <c r="AW11" s="975"/>
      <c r="AX11" s="1015" t="str">
        <f>IF(AV11="","",VLOOKUP(AV11,DATA!$S$3:$W$117,5,FALSE))</f>
        <v/>
      </c>
    </row>
    <row r="12" spans="1:50" s="783" customFormat="1" ht="13" customHeight="1" x14ac:dyDescent="0.2">
      <c r="A12" s="1281" t="s">
        <v>169</v>
      </c>
      <c r="B12" s="64" t="s">
        <v>842</v>
      </c>
      <c r="C12" s="65">
        <f t="shared" si="0"/>
        <v>1</v>
      </c>
      <c r="D12" s="920"/>
      <c r="E12" s="920"/>
      <c r="F12" s="933" t="str">
        <f>IF(D12="","",VLOOKUP(D12,DATA!$S$3:$W$117,5,FALSE))</f>
        <v/>
      </c>
      <c r="G12" s="1012" t="s">
        <v>403</v>
      </c>
      <c r="H12" s="916" t="s">
        <v>919</v>
      </c>
      <c r="I12" s="937" t="str">
        <f>IF(G12="","",VLOOKUP(G12,DATA!$S$3:$W$117,5,FALSE))</f>
        <v>T1</v>
      </c>
      <c r="J12" s="927"/>
      <c r="K12" s="928"/>
      <c r="L12" s="929" t="str">
        <f>IF(J12="","",VLOOKUP(J12,DATA!$S$3:$W$117,5,FALSE))</f>
        <v/>
      </c>
      <c r="M12" s="930"/>
      <c r="N12" s="923"/>
      <c r="O12" s="931" t="str">
        <f>IF(M12="","",VLOOKUP(M12,DATA!$S$3:$W$117,5,FALSE))</f>
        <v/>
      </c>
      <c r="P12" s="932"/>
      <c r="Q12" s="920"/>
      <c r="R12" s="933" t="str">
        <f>IF(P12="","",VLOOKUP(P12,DATA!$S$3:$W$117,5,FALSE))</f>
        <v/>
      </c>
      <c r="S12" s="934"/>
      <c r="T12" s="920"/>
      <c r="U12" s="935" t="str">
        <f>IF(S12="","",VLOOKUP(S12,DATA!$S$3:$W$117,5,FALSE))</f>
        <v/>
      </c>
      <c r="V12" s="932"/>
      <c r="W12" s="920"/>
      <c r="X12" s="933" t="str">
        <f>IF(V12="","",VLOOKUP(V12,DATA!$S$3:$W$117,5,FALSE))</f>
        <v/>
      </c>
      <c r="Y12" s="934"/>
      <c r="Z12" s="920"/>
      <c r="AA12" s="935" t="str">
        <f>IF(Y12="","",VLOOKUP(Y12,DATA!$S$3:$W$117,5,FALSE))</f>
        <v/>
      </c>
      <c r="AB12" s="934"/>
      <c r="AC12" s="920"/>
      <c r="AD12" s="935" t="str">
        <f>IF(AB12="","",VLOOKUP(AB12,DATA!$S$3:$W$117,5,FALSE))</f>
        <v/>
      </c>
      <c r="AE12" s="932"/>
      <c r="AF12" s="920"/>
      <c r="AG12" s="933" t="str">
        <f>IF(AE12="","",VLOOKUP(AE12,DATA!$S$3:$W$117,5,FALSE))</f>
        <v/>
      </c>
      <c r="AH12" s="934"/>
      <c r="AI12" s="920"/>
      <c r="AJ12" s="935" t="str">
        <f>IF(AH12="","",VLOOKUP(AH12,DATA!$S$3:$W$117,5,FALSE))</f>
        <v/>
      </c>
      <c r="AK12" s="1013"/>
      <c r="AL12" s="923"/>
      <c r="AM12" s="1014" t="str">
        <f>IF(AK12="","",VLOOKUP(AK12,DATA!$S$3:$W$117,5,FALSE))</f>
        <v/>
      </c>
      <c r="AN12" s="934"/>
      <c r="AO12" s="920"/>
      <c r="AP12" s="935" t="str">
        <f>IF(AN12="","",VLOOKUP(AN12,DATA!$S$3:$W$117,5,FALSE))</f>
        <v/>
      </c>
      <c r="AQ12" s="938"/>
      <c r="AR12" s="939"/>
      <c r="AS12" s="940" t="str">
        <f>IF(AQ12="","",VLOOKUP(AQ12,DATA!$S$3:$W$117,5,FALSE))</f>
        <v/>
      </c>
      <c r="AT12" s="1046">
        <f t="shared" si="1"/>
        <v>0.14285714285714285</v>
      </c>
      <c r="AV12" s="934"/>
      <c r="AW12" s="920"/>
      <c r="AX12" s="935" t="str">
        <f>IF(AV12="","",VLOOKUP(AV12,DATA!$S$3:$W$117,5,FALSE))</f>
        <v/>
      </c>
    </row>
    <row r="13" spans="1:50" s="783" customFormat="1" ht="13" customHeight="1" x14ac:dyDescent="0.2">
      <c r="A13" s="1279"/>
      <c r="B13" s="65" t="s">
        <v>839</v>
      </c>
      <c r="C13" s="65">
        <f t="shared" si="0"/>
        <v>3</v>
      </c>
      <c r="D13" s="921"/>
      <c r="E13" s="921"/>
      <c r="F13" s="947" t="str">
        <f>IF(D13="","",VLOOKUP(D13,DATA!$S$3:$W$117,5,FALSE))</f>
        <v/>
      </c>
      <c r="G13" s="955" t="s">
        <v>406</v>
      </c>
      <c r="H13" s="72" t="s">
        <v>931</v>
      </c>
      <c r="I13" s="954" t="str">
        <f>IF(G13="","",VLOOKUP(G13,DATA!$S$3:$W$117,5,FALSE))</f>
        <v>S3</v>
      </c>
      <c r="J13" s="943" t="s">
        <v>832</v>
      </c>
      <c r="K13" s="72" t="s">
        <v>921</v>
      </c>
      <c r="L13" s="941" t="str">
        <f>IF(J13="","",VLOOKUP(J13,DATA!$S$3:$W$117,5,FALSE))</f>
        <v>A3</v>
      </c>
      <c r="M13" s="944"/>
      <c r="N13" s="75"/>
      <c r="O13" s="945" t="str">
        <f>IF(M13="","",VLOOKUP(M13,DATA!$S$3:$W$117,5,FALSE))</f>
        <v/>
      </c>
      <c r="P13" s="946"/>
      <c r="Q13" s="921"/>
      <c r="R13" s="947" t="str">
        <f>IF(P13="","",VLOOKUP(P13,DATA!$S$3:$W$117,5,FALSE))</f>
        <v/>
      </c>
      <c r="S13" s="948"/>
      <c r="T13" s="921"/>
      <c r="U13" s="949" t="str">
        <f>IF(S13="","",VLOOKUP(S13,DATA!$S$3:$W$117,5,FALSE))</f>
        <v/>
      </c>
      <c r="V13" s="946"/>
      <c r="W13" s="921"/>
      <c r="X13" s="947" t="str">
        <f>IF(V13="","",VLOOKUP(V13,DATA!$S$3:$W$117,5,FALSE))</f>
        <v/>
      </c>
      <c r="Y13" s="948"/>
      <c r="Z13" s="921"/>
      <c r="AA13" s="949" t="str">
        <f>IF(Y13="","",VLOOKUP(Y13,DATA!$S$3:$W$117,5,FALSE))</f>
        <v/>
      </c>
      <c r="AB13" s="948"/>
      <c r="AC13" s="921"/>
      <c r="AD13" s="949" t="str">
        <f>IF(AB13="","",VLOOKUP(AB13,DATA!$S$3:$W$117,5,FALSE))</f>
        <v/>
      </c>
      <c r="AE13" s="946"/>
      <c r="AF13" s="921"/>
      <c r="AG13" s="947" t="str">
        <f>IF(AE13="","",VLOOKUP(AE13,DATA!$S$3:$W$117,5,FALSE))</f>
        <v/>
      </c>
      <c r="AH13" s="948"/>
      <c r="AI13" s="921"/>
      <c r="AJ13" s="949" t="str">
        <f>IF(AH13="","",VLOOKUP(AH13,DATA!$S$3:$W$117,5,FALSE))</f>
        <v/>
      </c>
      <c r="AK13" s="955" t="s">
        <v>852</v>
      </c>
      <c r="AL13" s="72" t="s">
        <v>45</v>
      </c>
      <c r="AM13" s="954" t="str">
        <f>IF(AK13="","",VLOOKUP(AK13,DATA!$S$3:$W$117,5,FALSE))</f>
        <v>S4</v>
      </c>
      <c r="AN13" s="948"/>
      <c r="AO13" s="921"/>
      <c r="AP13" s="949" t="str">
        <f>IF(AN13="","",VLOOKUP(AN13,DATA!$S$3:$W$117,5,FALSE))</f>
        <v/>
      </c>
      <c r="AQ13" s="763"/>
      <c r="AR13" s="65"/>
      <c r="AS13" s="954" t="str">
        <f>IF(AQ13="","",VLOOKUP(AQ13,DATA!$S$3:$W$117,5,FALSE))</f>
        <v/>
      </c>
      <c r="AT13" s="1047">
        <f t="shared" si="1"/>
        <v>0.42857142857142855</v>
      </c>
      <c r="AV13" s="948"/>
      <c r="AW13" s="921"/>
      <c r="AX13" s="949" t="str">
        <f>IF(AV13="","",VLOOKUP(AV13,DATA!$S$3:$W$117,5,FALSE))</f>
        <v/>
      </c>
    </row>
    <row r="14" spans="1:50" s="783" customFormat="1" ht="13" customHeight="1" x14ac:dyDescent="0.2">
      <c r="A14" s="1279"/>
      <c r="B14" s="65" t="s">
        <v>840</v>
      </c>
      <c r="C14" s="65">
        <f t="shared" si="0"/>
        <v>5</v>
      </c>
      <c r="D14" s="921"/>
      <c r="E14" s="921"/>
      <c r="F14" s="947" t="str">
        <f>IF(D14="","",VLOOKUP(D14,DATA!$S$3:$W$117,5,FALSE))</f>
        <v/>
      </c>
      <c r="G14" s="955" t="s">
        <v>819</v>
      </c>
      <c r="H14" s="72" t="s">
        <v>930</v>
      </c>
      <c r="I14" s="954" t="str">
        <f>IF(G14="","",VLOOKUP(G14,DATA!$S$3:$W$117,5,FALSE))</f>
        <v>S3</v>
      </c>
      <c r="J14" s="943" t="s">
        <v>681</v>
      </c>
      <c r="K14" s="72" t="s">
        <v>184</v>
      </c>
      <c r="L14" s="941" t="str">
        <f>IF(J14="","",VLOOKUP(J14,DATA!$S$3:$W$117,5,FALSE))</f>
        <v>M2</v>
      </c>
      <c r="M14" s="955" t="s">
        <v>832</v>
      </c>
      <c r="N14" s="72" t="s">
        <v>932</v>
      </c>
      <c r="O14" s="954" t="str">
        <f>IF(M14="","",VLOOKUP(M14,DATA!$S$3:$W$117,5,FALSE))</f>
        <v>A3</v>
      </c>
      <c r="P14" s="943" t="s">
        <v>849</v>
      </c>
      <c r="Q14" s="72" t="s">
        <v>919</v>
      </c>
      <c r="R14" s="941" t="str">
        <f>IF(P14="","",VLOOKUP(P14,DATA!$S$3:$W$117,5,FALSE))</f>
        <v>M3</v>
      </c>
      <c r="S14" s="948"/>
      <c r="T14" s="921"/>
      <c r="U14" s="949" t="str">
        <f>IF(S14="","",VLOOKUP(S14,DATA!$S$3:$W$117,5,FALSE))</f>
        <v/>
      </c>
      <c r="V14" s="946"/>
      <c r="W14" s="921"/>
      <c r="X14" s="947" t="str">
        <f>IF(V14="","",VLOOKUP(V14,DATA!$S$3:$W$117,5,FALSE))</f>
        <v/>
      </c>
      <c r="Y14" s="948"/>
      <c r="Z14" s="921"/>
      <c r="AA14" s="949" t="str">
        <f>IF(Y14="","",VLOOKUP(Y14,DATA!$S$3:$W$117,5,FALSE))</f>
        <v/>
      </c>
      <c r="AB14" s="991" t="s">
        <v>848</v>
      </c>
      <c r="AC14" s="107" t="s">
        <v>932</v>
      </c>
      <c r="AD14" s="992" t="str">
        <f>IF(AB14="","",VLOOKUP(AB14,DATA!$S$3:$W$117,5,FALSE))</f>
        <v>A4</v>
      </c>
      <c r="AE14" s="946"/>
      <c r="AF14" s="921"/>
      <c r="AG14" s="947" t="str">
        <f>IF(AE14="","",VLOOKUP(AE14,DATA!$S$3:$W$117,5,FALSE))</f>
        <v/>
      </c>
      <c r="AH14" s="948"/>
      <c r="AI14" s="921"/>
      <c r="AJ14" s="949" t="str">
        <f>IF(AH14="","",VLOOKUP(AH14,DATA!$S$3:$W$117,5,FALSE))</f>
        <v/>
      </c>
      <c r="AK14" s="993"/>
      <c r="AL14" s="75"/>
      <c r="AM14" s="994" t="str">
        <f>IF(AK14="","",VLOOKUP(AK14,DATA!$S$3:$W$117,5,FALSE))</f>
        <v/>
      </c>
      <c r="AN14" s="948"/>
      <c r="AO14" s="921"/>
      <c r="AP14" s="949" t="str">
        <f>IF(AN14="","",VLOOKUP(AN14,DATA!$S$3:$W$117,5,FALSE))</f>
        <v/>
      </c>
      <c r="AQ14" s="763"/>
      <c r="AR14" s="65"/>
      <c r="AS14" s="954" t="str">
        <f>IF(AQ14="","",VLOOKUP(AQ14,DATA!$S$3:$W$117,5,FALSE))</f>
        <v/>
      </c>
      <c r="AT14" s="1047">
        <f t="shared" si="1"/>
        <v>0.7142857142857143</v>
      </c>
      <c r="AV14" s="956"/>
      <c r="AW14" s="77"/>
      <c r="AX14" s="957" t="str">
        <f>IF(AV14="","",VLOOKUP(AV14,DATA!$S$3:$W$117,5,FALSE))</f>
        <v/>
      </c>
    </row>
    <row r="15" spans="1:50" s="783" customFormat="1" ht="13" customHeight="1" thickBot="1" x14ac:dyDescent="0.25">
      <c r="A15" s="1282"/>
      <c r="B15" s="66" t="s">
        <v>841</v>
      </c>
      <c r="C15" s="65">
        <f t="shared" si="0"/>
        <v>3.5</v>
      </c>
      <c r="D15" s="922"/>
      <c r="E15" s="922"/>
      <c r="F15" s="964" t="str">
        <f>IF(D15="","",VLOOKUP(D15,DATA!$S$3:$W$117,5,FALSE))</f>
        <v/>
      </c>
      <c r="G15" s="961" t="s">
        <v>756</v>
      </c>
      <c r="H15" s="917" t="s">
        <v>930</v>
      </c>
      <c r="I15" s="962" t="str">
        <f>IF(G15="","",VLOOKUP(G15,DATA!$S$3:$W$117,5,FALSE))</f>
        <v>T6</v>
      </c>
      <c r="J15" s="960" t="s">
        <v>854</v>
      </c>
      <c r="K15" s="917" t="s">
        <v>919</v>
      </c>
      <c r="L15" s="958" t="str">
        <f>IF(J15="","",VLOOKUP(J15,DATA!$S$3:$W$117,5,FALSE))</f>
        <v>M1</v>
      </c>
      <c r="M15" s="974"/>
      <c r="N15" s="975"/>
      <c r="O15" s="1015" t="str">
        <f>IF(M15="","",VLOOKUP(M15,DATA!$S$3:$W$117,5,FALSE))</f>
        <v/>
      </c>
      <c r="P15" s="960" t="s">
        <v>681</v>
      </c>
      <c r="Q15" s="917" t="s">
        <v>933</v>
      </c>
      <c r="R15" s="958" t="str">
        <f>IF(P15="","",VLOOKUP(P15,DATA!$S$3:$W$117,5,FALSE))</f>
        <v>M2</v>
      </c>
      <c r="S15" s="965"/>
      <c r="T15" s="922"/>
      <c r="U15" s="966" t="str">
        <f>IF(S15="","",VLOOKUP(S15,DATA!$S$3:$W$117,5,FALSE))</f>
        <v/>
      </c>
      <c r="V15" s="967"/>
      <c r="W15" s="968"/>
      <c r="X15" s="969" t="str">
        <f>IF(V15="","",VLOOKUP(V15,DATA!$S$3:$W$117,5,FALSE))</f>
        <v/>
      </c>
      <c r="Y15" s="965"/>
      <c r="Z15" s="922"/>
      <c r="AA15" s="966" t="str">
        <f>IF(Y15="","",VLOOKUP(Y15,DATA!$S$3:$W$117,5,FALSE))</f>
        <v/>
      </c>
      <c r="AB15" s="961" t="s">
        <v>822</v>
      </c>
      <c r="AC15" s="917" t="s">
        <v>930</v>
      </c>
      <c r="AD15" s="962" t="s">
        <v>910</v>
      </c>
      <c r="AE15" s="963"/>
      <c r="AF15" s="922"/>
      <c r="AG15" s="964" t="str">
        <f>IF(AE15="","",VLOOKUP(AE15,DATA!$S$3:$W$117,5,FALSE))</f>
        <v/>
      </c>
      <c r="AH15" s="965"/>
      <c r="AI15" s="922"/>
      <c r="AJ15" s="966" t="str">
        <f>IF(AH15="","",VLOOKUP(AH15,DATA!$S$3:$W$117,5,FALSE))</f>
        <v/>
      </c>
      <c r="AK15" s="1016"/>
      <c r="AL15" s="975"/>
      <c r="AM15" s="1017"/>
      <c r="AN15" s="965"/>
      <c r="AO15" s="922"/>
      <c r="AP15" s="966" t="str">
        <f>IF(AN15="","",VLOOKUP(AN15,DATA!$S$3:$W$117,5,FALSE))</f>
        <v/>
      </c>
      <c r="AQ15" s="764"/>
      <c r="AR15" s="66"/>
      <c r="AS15" s="962" t="str">
        <f>IF(AQ15="","",VLOOKUP(AQ15,DATA!$S$3:$W$117,5,FALSE))</f>
        <v/>
      </c>
      <c r="AT15" s="1048">
        <f t="shared" si="1"/>
        <v>0.5</v>
      </c>
      <c r="AV15" s="974"/>
      <c r="AW15" s="975"/>
      <c r="AX15" s="1015" t="str">
        <f>IF(AV15="","",VLOOKUP(AV15,DATA!$S$3:$W$117,5,FALSE))</f>
        <v/>
      </c>
    </row>
    <row r="16" spans="1:50" s="783" customFormat="1" ht="13" customHeight="1" x14ac:dyDescent="0.2">
      <c r="A16" s="1278" t="s">
        <v>98</v>
      </c>
      <c r="B16" s="785" t="s">
        <v>842</v>
      </c>
      <c r="C16" s="65">
        <f t="shared" si="0"/>
        <v>1</v>
      </c>
      <c r="D16" s="918"/>
      <c r="E16" s="918"/>
      <c r="F16" s="976" t="str">
        <f>IF(D16="","",VLOOKUP(D16,DATA!$S$3:$W$117,5,FALSE))</f>
        <v/>
      </c>
      <c r="G16" s="984"/>
      <c r="H16" s="979"/>
      <c r="I16" s="977" t="str">
        <f>IF(G16="","",VLOOKUP(G16,DATA!$S$3:$W$117,5,FALSE))</f>
        <v/>
      </c>
      <c r="J16" s="978"/>
      <c r="K16" s="979"/>
      <c r="L16" s="980" t="str">
        <f>IF(J16="","",VLOOKUP(J16,DATA!$S$3:$W$117,5,FALSE))</f>
        <v/>
      </c>
      <c r="M16" s="1018"/>
      <c r="N16" s="918"/>
      <c r="O16" s="1019" t="str">
        <f>IF(M16="","",VLOOKUP(M16,DATA!$S$3:$W$117,5,FALSE))</f>
        <v/>
      </c>
      <c r="P16" s="1020"/>
      <c r="Q16" s="924"/>
      <c r="R16" s="1021" t="str">
        <f>IF(P16="","",VLOOKUP(P16,DATA!$S$3:$W$117,5,FALSE))</f>
        <v/>
      </c>
      <c r="S16" s="981" t="s">
        <v>568</v>
      </c>
      <c r="T16" s="982" t="s">
        <v>919</v>
      </c>
      <c r="U16" s="983" t="str">
        <f>IF(S16="","",VLOOKUP(S16,DATA!$S$3:$W$117,5,FALSE))</f>
        <v>T5</v>
      </c>
      <c r="V16" s="1020"/>
      <c r="W16" s="924"/>
      <c r="X16" s="1021" t="str">
        <f>IF(V16="","",VLOOKUP(V16,DATA!$S$3:$W$117,5,FALSE))</f>
        <v/>
      </c>
      <c r="Y16" s="1032"/>
      <c r="Z16" s="924"/>
      <c r="AA16" s="1033" t="str">
        <f>IF(Y16="","",VLOOKUP(Y16,DATA!$S$3:$W$117,5,FALSE))</f>
        <v/>
      </c>
      <c r="AB16" s="1032"/>
      <c r="AC16" s="924"/>
      <c r="AD16" s="1033" t="str">
        <f>IF(AB16="","",VLOOKUP(AB16,DATA!$S$3:$W$117,5,FALSE))</f>
        <v/>
      </c>
      <c r="AE16" s="985"/>
      <c r="AF16" s="918"/>
      <c r="AG16" s="976" t="str">
        <f>IF(AE16="","",VLOOKUP(AE16,DATA!$S$3:$W$117,5,FALSE))</f>
        <v/>
      </c>
      <c r="AH16" s="1018"/>
      <c r="AI16" s="918"/>
      <c r="AJ16" s="1019" t="str">
        <f>IF(AH16="","",VLOOKUP(AH16,DATA!$S$3:$W$117,5,FALSE))</f>
        <v/>
      </c>
      <c r="AK16" s="985"/>
      <c r="AL16" s="918"/>
      <c r="AM16" s="976" t="str">
        <f>IF(AK16="","",VLOOKUP(AK16,DATA!$S$3:$W$117,5,FALSE))</f>
        <v/>
      </c>
      <c r="AN16" s="1032"/>
      <c r="AO16" s="924"/>
      <c r="AP16" s="1033" t="str">
        <f>IF(AN16="","",VLOOKUP(AN16,DATA!$S$3:$W$117,5,FALSE))</f>
        <v/>
      </c>
      <c r="AQ16" s="986"/>
      <c r="AR16" s="987"/>
      <c r="AS16" s="988" t="str">
        <f>IF(AQ16="","",VLOOKUP(AQ16,DATA!$S$3:$W$117,5,FALSE))</f>
        <v/>
      </c>
      <c r="AT16" s="1049">
        <f t="shared" si="1"/>
        <v>0.14285714285714285</v>
      </c>
      <c r="AV16" s="1032"/>
      <c r="AW16" s="924"/>
      <c r="AX16" s="1033" t="str">
        <f>IF(AV16="","",VLOOKUP(AV16,DATA!$S$3:$W$117,5,FALSE))</f>
        <v/>
      </c>
    </row>
    <row r="17" spans="1:50" s="783" customFormat="1" ht="13" customHeight="1" x14ac:dyDescent="0.2">
      <c r="A17" s="1279"/>
      <c r="B17" s="65" t="s">
        <v>839</v>
      </c>
      <c r="C17" s="65">
        <f t="shared" si="0"/>
        <v>4</v>
      </c>
      <c r="D17" s="72" t="s">
        <v>677</v>
      </c>
      <c r="E17" s="72" t="s">
        <v>930</v>
      </c>
      <c r="F17" s="941" t="str">
        <f>IF(D17="","",VLOOKUP(D17,DATA!$S$3:$W$117,5,FALSE))</f>
        <v>T4</v>
      </c>
      <c r="G17" s="953"/>
      <c r="H17" s="951"/>
      <c r="I17" s="942" t="str">
        <f>IF(G17="","",VLOOKUP(G17,DATA!$S$3:$W$117,5,FALSE))</f>
        <v/>
      </c>
      <c r="J17" s="953"/>
      <c r="K17" s="951"/>
      <c r="L17" s="952" t="str">
        <f>IF(J17="","",VLOOKUP(J17,DATA!$S$3:$W$117,5,FALSE))</f>
        <v/>
      </c>
      <c r="M17" s="944"/>
      <c r="N17" s="75"/>
      <c r="O17" s="945" t="str">
        <f>IF(M17="","",VLOOKUP(M17,DATA!$S$3:$W$117,5,FALSE))</f>
        <v/>
      </c>
      <c r="P17" s="948"/>
      <c r="Q17" s="921"/>
      <c r="R17" s="947" t="str">
        <f>IF(P17="","",VLOOKUP(P17,DATA!$S$3:$W$117,5,FALSE))</f>
        <v/>
      </c>
      <c r="S17" s="955" t="s">
        <v>887</v>
      </c>
      <c r="T17" s="72" t="s">
        <v>919</v>
      </c>
      <c r="U17" s="954" t="str">
        <f>IF(S17="","",VLOOKUP(S17,DATA!$S$3:$W$117,5,FALSE))</f>
        <v>M2</v>
      </c>
      <c r="V17" s="948"/>
      <c r="W17" s="921"/>
      <c r="X17" s="947" t="str">
        <f>IF(V17="","",VLOOKUP(V17,DATA!$S$3:$W$117,5,FALSE))</f>
        <v/>
      </c>
      <c r="Y17" s="948"/>
      <c r="Z17" s="921"/>
      <c r="AA17" s="949" t="str">
        <f>IF(Y17="","",VLOOKUP(Y17,DATA!$S$3:$W$117,5,FALSE))</f>
        <v/>
      </c>
      <c r="AB17" s="948"/>
      <c r="AC17" s="921"/>
      <c r="AD17" s="949" t="str">
        <f>IF(AB17="","",VLOOKUP(AB17,DATA!$S$3:$W$117,5,FALSE))</f>
        <v/>
      </c>
      <c r="AE17" s="955" t="s">
        <v>834</v>
      </c>
      <c r="AF17" s="72" t="s">
        <v>953</v>
      </c>
      <c r="AG17" s="1076" t="str">
        <f>IF(AE17="","",VLOOKUP(AE17,DATA!$S$3:$W$117,5,FALSE))</f>
        <v>S3</v>
      </c>
      <c r="AH17" s="955" t="s">
        <v>785</v>
      </c>
      <c r="AI17" s="72" t="s">
        <v>932</v>
      </c>
      <c r="AJ17" s="954" t="str">
        <f>IF(AH17="","",VLOOKUP(AH17,DATA!$S$3:$W$117,5,FALSE))</f>
        <v>A3</v>
      </c>
      <c r="AK17" s="944"/>
      <c r="AL17" s="75"/>
      <c r="AM17" s="994" t="str">
        <f>IF(AK17="","",VLOOKUP(AK17,DATA!$S$3:$W$117,5,FALSE))</f>
        <v/>
      </c>
      <c r="AN17" s="948"/>
      <c r="AO17" s="921"/>
      <c r="AP17" s="949" t="str">
        <f>IF(AN17="","",VLOOKUP(AN17,DATA!$S$3:$W$117,5,FALSE))</f>
        <v/>
      </c>
      <c r="AQ17" s="953"/>
      <c r="AR17" s="951"/>
      <c r="AS17" s="954" t="str">
        <f>IF(AQ17="","",VLOOKUP(AQ17,DATA!$S$3:$W$117,5,FALSE))</f>
        <v/>
      </c>
      <c r="AT17" s="1047">
        <f t="shared" si="1"/>
        <v>0.5714285714285714</v>
      </c>
      <c r="AV17" s="948"/>
      <c r="AW17" s="921"/>
      <c r="AX17" s="949" t="str">
        <f>IF(AV17="","",VLOOKUP(AV17,DATA!$S$3:$W$117,5,FALSE))</f>
        <v/>
      </c>
    </row>
    <row r="18" spans="1:50" s="783" customFormat="1" ht="13" customHeight="1" x14ac:dyDescent="0.2">
      <c r="A18" s="1279"/>
      <c r="B18" s="65" t="s">
        <v>840</v>
      </c>
      <c r="C18" s="65">
        <f t="shared" si="0"/>
        <v>6</v>
      </c>
      <c r="D18" s="72" t="s">
        <v>940</v>
      </c>
      <c r="E18" s="72" t="s">
        <v>941</v>
      </c>
      <c r="F18" s="941" t="str">
        <f>IF(D18="","",VLOOKUP(D18,DATA!$S$3:$W$117,5,FALSE))</f>
        <v>M3</v>
      </c>
      <c r="G18" s="953"/>
      <c r="H18" s="951"/>
      <c r="I18" s="942" t="str">
        <f>IF(G18="","",VLOOKUP(G18,DATA!$S$3:$W$117,5,FALSE))</f>
        <v/>
      </c>
      <c r="J18" s="943" t="s">
        <v>426</v>
      </c>
      <c r="K18" s="72" t="s">
        <v>919</v>
      </c>
      <c r="L18" s="941" t="str">
        <f>IF(J18="","",VLOOKUP(J18,DATA!$S$3:$W$117,5,FALSE))</f>
        <v>T1</v>
      </c>
      <c r="M18" s="955" t="s">
        <v>786</v>
      </c>
      <c r="N18" s="72" t="s">
        <v>43</v>
      </c>
      <c r="O18" s="954" t="str">
        <f>IF(M18="","",VLOOKUP(M18,DATA!$S$3:$W$117,5,FALSE))</f>
        <v>A1</v>
      </c>
      <c r="P18" s="946"/>
      <c r="Q18" s="921"/>
      <c r="R18" s="947" t="str">
        <f>IF(P18="","",VLOOKUP(P18,DATA!$S$3:$W$117,5,FALSE))</f>
        <v/>
      </c>
      <c r="S18" s="955" t="s">
        <v>771</v>
      </c>
      <c r="T18" s="72" t="s">
        <v>919</v>
      </c>
      <c r="U18" s="954" t="e">
        <f>IF(S18="","",VLOOKUP(S18,DATA!$S$3:$W$117,5,FALSE))</f>
        <v>#N/A</v>
      </c>
      <c r="V18" s="946"/>
      <c r="W18" s="921"/>
      <c r="X18" s="947" t="str">
        <f>IF(V18="","",VLOOKUP(V18,DATA!$S$3:$W$117,5,FALSE))</f>
        <v/>
      </c>
      <c r="Y18" s="948"/>
      <c r="Z18" s="921"/>
      <c r="AA18" s="949" t="str">
        <f>IF(Y18="","",VLOOKUP(Y18,DATA!$S$3:$W$117,5,FALSE))</f>
        <v/>
      </c>
      <c r="AB18" s="956"/>
      <c r="AC18" s="77"/>
      <c r="AD18" s="957" t="str">
        <f>IF(AB18="","",VLOOKUP(AB18,DATA!$S$3:$W$117,5,FALSE))</f>
        <v/>
      </c>
      <c r="AE18" s="943" t="s">
        <v>852</v>
      </c>
      <c r="AF18" s="72" t="s">
        <v>184</v>
      </c>
      <c r="AG18" s="941" t="str">
        <f>IF(AE18="","",VLOOKUP(AE18,DATA!$S$3:$W$117,5,FALSE))</f>
        <v>S4</v>
      </c>
      <c r="AH18" s="944"/>
      <c r="AI18" s="75"/>
      <c r="AJ18" s="945" t="str">
        <f>IF(AH18="","",VLOOKUP(AH18,DATA!$S$3:$W$117,5,FALSE))</f>
        <v/>
      </c>
      <c r="AK18" s="993"/>
      <c r="AL18" s="75"/>
      <c r="AM18" s="994" t="str">
        <f>IF(AK18="","",VLOOKUP(AK18,DATA!$S$3:$W$117,5,FALSE))</f>
        <v/>
      </c>
      <c r="AN18" s="1051" t="s">
        <v>726</v>
      </c>
      <c r="AO18" s="1053" t="s">
        <v>45</v>
      </c>
      <c r="AP18" s="1052" t="str">
        <f>IF(AN18="","",VLOOKUP(AN18,DATA!$S$3:$W$117,5,FALSE))</f>
        <v>M4</v>
      </c>
      <c r="AQ18" s="763"/>
      <c r="AR18" s="65"/>
      <c r="AS18" s="954" t="str">
        <f>IF(AQ18="","",VLOOKUP(AQ18,DATA!$S$3:$W$117,5,FALSE))</f>
        <v/>
      </c>
      <c r="AT18" s="1047">
        <f t="shared" si="1"/>
        <v>0.8571428571428571</v>
      </c>
      <c r="AV18" s="956"/>
      <c r="AW18" s="77"/>
      <c r="AX18" s="957" t="str">
        <f>IF(AV18="","",VLOOKUP(AV18,DATA!$S$3:$W$117,5,FALSE))</f>
        <v/>
      </c>
    </row>
    <row r="19" spans="1:50" s="783" customFormat="1" ht="13" customHeight="1" thickBot="1" x14ac:dyDescent="0.25">
      <c r="A19" s="1280"/>
      <c r="B19" s="781" t="s">
        <v>841</v>
      </c>
      <c r="C19" s="65">
        <f t="shared" si="0"/>
        <v>3</v>
      </c>
      <c r="D19" s="919" t="s">
        <v>700</v>
      </c>
      <c r="E19" s="919" t="s">
        <v>45</v>
      </c>
      <c r="F19" s="995" t="str">
        <f>IF(D19="","",VLOOKUP(D19,DATA!$S$3:$W$117,5,FALSE))</f>
        <v>T3</v>
      </c>
      <c r="G19" s="1010"/>
      <c r="H19" s="998"/>
      <c r="I19" s="996" t="str">
        <f>IF(G19="","",VLOOKUP(G19,DATA!$S$3:$W$117,5,FALSE))</f>
        <v/>
      </c>
      <c r="J19" s="997"/>
      <c r="K19" s="998"/>
      <c r="L19" s="999" t="str">
        <f>IF(J19="","",VLOOKUP(J19,DATA!$S$3:$W$117,5,FALSE))</f>
        <v/>
      </c>
      <c r="M19" s="1000"/>
      <c r="N19" s="1001"/>
      <c r="O19" s="1002" t="str">
        <f>IF(M19="","",VLOOKUP(M19,DATA!$S$3:$W$117,5,FALSE))</f>
        <v/>
      </c>
      <c r="P19" s="1022"/>
      <c r="Q19" s="1023"/>
      <c r="R19" s="1024" t="str">
        <f>IF(P19="","",VLOOKUP(P19,DATA!$S$3:$W$117,5,FALSE))</f>
        <v/>
      </c>
      <c r="S19" s="1005" t="s">
        <v>773</v>
      </c>
      <c r="T19" s="919" t="s">
        <v>919</v>
      </c>
      <c r="U19" s="1006" t="str">
        <f>IF(S19="","",VLOOKUP(S19,DATA!$S$3:$W$117,5,FALSE))</f>
        <v>T5</v>
      </c>
      <c r="V19" s="1007"/>
      <c r="W19" s="1008"/>
      <c r="X19" s="1009" t="str">
        <f>IF(V19="","",VLOOKUP(V19,DATA!$S$3:$W$117,5,FALSE))</f>
        <v/>
      </c>
      <c r="Y19" s="1034"/>
      <c r="Z19" s="1023"/>
      <c r="AA19" s="1035" t="str">
        <f>IF(Y19="","",VLOOKUP(Y19,DATA!$S$3:$W$117,5,FALSE))</f>
        <v/>
      </c>
      <c r="AB19" s="1025"/>
      <c r="AC19" s="1008"/>
      <c r="AD19" s="1026" t="str">
        <f>IF(AB19="","",VLOOKUP(AB19,DATA!$S$3:$W$117,5,FALSE))</f>
        <v/>
      </c>
      <c r="AE19" s="1011" t="s">
        <v>855</v>
      </c>
      <c r="AF19" s="919" t="s">
        <v>919</v>
      </c>
      <c r="AG19" s="995" t="str">
        <f>IF(AE19="","",VLOOKUP(AE19,DATA!$S$3:$W$117,5,FALSE))</f>
        <v>S4</v>
      </c>
      <c r="AH19" s="1000"/>
      <c r="AI19" s="1001"/>
      <c r="AJ19" s="1002" t="str">
        <f>IF(AH19="","",VLOOKUP(AH19,DATA!$S$3:$W$117,5,FALSE))</f>
        <v/>
      </c>
      <c r="AK19" s="1003"/>
      <c r="AL19" s="1001"/>
      <c r="AM19" s="1004" t="str">
        <f>IF(AK19="","",VLOOKUP(AK19,DATA!$S$3:$W$117,5,FALSE))</f>
        <v/>
      </c>
      <c r="AN19" s="1000"/>
      <c r="AO19" s="1001"/>
      <c r="AP19" s="1002" t="str">
        <f>IF(AN19="","",VLOOKUP(AN19,DATA!$S$3:$W$117,5,FALSE))</f>
        <v/>
      </c>
      <c r="AQ19" s="787"/>
      <c r="AR19" s="781"/>
      <c r="AS19" s="1006" t="str">
        <f>IF(AQ19="","",VLOOKUP(AQ19,DATA!$S$3:$W$117,5,FALSE))</f>
        <v/>
      </c>
      <c r="AT19" s="1050">
        <f t="shared" si="1"/>
        <v>0.42857142857142855</v>
      </c>
      <c r="AV19" s="974"/>
      <c r="AW19" s="975"/>
      <c r="AX19" s="1015" t="str">
        <f>IF(AV19="","",VLOOKUP(AV19,DATA!$S$3:$W$117,5,FALSE))</f>
        <v/>
      </c>
    </row>
    <row r="20" spans="1:50" s="783" customFormat="1" ht="13" customHeight="1" x14ac:dyDescent="0.2">
      <c r="A20" s="1281" t="s">
        <v>99</v>
      </c>
      <c r="B20" s="64" t="s">
        <v>842</v>
      </c>
      <c r="C20" s="65">
        <f t="shared" si="0"/>
        <v>0</v>
      </c>
      <c r="D20" s="923"/>
      <c r="E20" s="923"/>
      <c r="F20" s="1014" t="str">
        <f>IF(D20="","",VLOOKUP(D20,DATA!$S$3:$W$117,5,FALSE))</f>
        <v/>
      </c>
      <c r="G20" s="936"/>
      <c r="H20" s="928"/>
      <c r="I20" s="926" t="str">
        <f>IF(G20="","",VLOOKUP(G20,DATA!$S$3:$W$117,5,FALSE))</f>
        <v/>
      </c>
      <c r="J20" s="927"/>
      <c r="K20" s="928"/>
      <c r="L20" s="929" t="str">
        <f>IF(J20="","",VLOOKUP(J20,DATA!$S$3:$W$117,5,FALSE))</f>
        <v/>
      </c>
      <c r="M20" s="930"/>
      <c r="N20" s="923"/>
      <c r="O20" s="931" t="str">
        <f>IF(M20="","",VLOOKUP(M20,DATA!$S$3:$W$117,5,FALSE))</f>
        <v/>
      </c>
      <c r="P20" s="932"/>
      <c r="Q20" s="920"/>
      <c r="R20" s="933" t="str">
        <f>IF(P20="","",VLOOKUP(P20,DATA!$S$3:$W$117,5,FALSE))</f>
        <v/>
      </c>
      <c r="S20" s="934"/>
      <c r="T20" s="920"/>
      <c r="U20" s="935" t="str">
        <f>IF(S20="","",VLOOKUP(S20,DATA!$S$3:$W$117,5,FALSE))</f>
        <v/>
      </c>
      <c r="V20" s="932"/>
      <c r="W20" s="920"/>
      <c r="X20" s="933" t="str">
        <f>IF(V20="","",VLOOKUP(V20,DATA!$S$3:$W$117,5,FALSE))</f>
        <v/>
      </c>
      <c r="Y20" s="934"/>
      <c r="Z20" s="920"/>
      <c r="AA20" s="935" t="str">
        <f>IF(Y20="","",VLOOKUP(Y20,DATA!$S$3:$W$117,5,FALSE))</f>
        <v/>
      </c>
      <c r="AB20" s="934"/>
      <c r="AC20" s="920"/>
      <c r="AD20" s="935" t="str">
        <f>IF(AB20="","",VLOOKUP(AB20,DATA!$S$3:$W$117,5,FALSE))</f>
        <v/>
      </c>
      <c r="AE20" s="932"/>
      <c r="AF20" s="920"/>
      <c r="AG20" s="933" t="str">
        <f>IF(AE20="","",VLOOKUP(AE20,DATA!$S$3:$W$117,5,FALSE))</f>
        <v/>
      </c>
      <c r="AH20" s="930"/>
      <c r="AI20" s="923"/>
      <c r="AJ20" s="931" t="str">
        <f>IF(AH20="","",VLOOKUP(AH20,DATA!$S$3:$W$117,5,FALSE))</f>
        <v/>
      </c>
      <c r="AK20" s="1013"/>
      <c r="AL20" s="923"/>
      <c r="AM20" s="1014" t="str">
        <f>IF(AK20="","",VLOOKUP(AK20,DATA!$S$3:$W$117,5,FALSE))</f>
        <v/>
      </c>
      <c r="AN20" s="934"/>
      <c r="AO20" s="920"/>
      <c r="AP20" s="935" t="str">
        <f>IF(AN20="","",VLOOKUP(AN20,DATA!$S$3:$W$117,5,FALSE))</f>
        <v/>
      </c>
      <c r="AQ20" s="936"/>
      <c r="AR20" s="928"/>
      <c r="AS20" s="937" t="str">
        <f>IF(AQ20="","",VLOOKUP(AQ20,DATA!$S$3:$W$117,5,FALSE))</f>
        <v/>
      </c>
      <c r="AT20" s="1046">
        <f t="shared" si="1"/>
        <v>0</v>
      </c>
      <c r="AV20" s="934"/>
      <c r="AW20" s="920"/>
      <c r="AX20" s="935" t="str">
        <f>IF(AV20="","",VLOOKUP(AV20,DATA!$S$3:$W$117,5,FALSE))</f>
        <v/>
      </c>
    </row>
    <row r="21" spans="1:50" s="783" customFormat="1" ht="13" customHeight="1" x14ac:dyDescent="0.2">
      <c r="A21" s="1279"/>
      <c r="B21" s="65" t="s">
        <v>839</v>
      </c>
      <c r="C21" s="65">
        <f t="shared" si="0"/>
        <v>2</v>
      </c>
      <c r="D21" s="72" t="s">
        <v>387</v>
      </c>
      <c r="E21" s="72" t="s">
        <v>930</v>
      </c>
      <c r="F21" s="941" t="str">
        <f>IF(D21="","",VLOOKUP(D21,DATA!$S$3:$W$117,5,FALSE))</f>
        <v>T1</v>
      </c>
      <c r="G21" s="953"/>
      <c r="H21" s="951"/>
      <c r="I21" s="942" t="str">
        <f>IF(G21="","",VLOOKUP(G21,DATA!$S$3:$W$117,5,FALSE))</f>
        <v/>
      </c>
      <c r="J21" s="943" t="s">
        <v>834</v>
      </c>
      <c r="K21" s="72" t="s">
        <v>184</v>
      </c>
      <c r="L21" s="941" t="str">
        <f>IF(J21="","",VLOOKUP(J21,DATA!$S$3:$W$117,5,FALSE))</f>
        <v>S3</v>
      </c>
      <c r="M21" s="944"/>
      <c r="N21" s="75"/>
      <c r="O21" s="945"/>
      <c r="P21" s="946"/>
      <c r="Q21" s="921"/>
      <c r="R21" s="947" t="str">
        <f>IF(P21="","",VLOOKUP(P21,DATA!$S$3:$W$117,5,FALSE))</f>
        <v/>
      </c>
      <c r="S21" s="948"/>
      <c r="T21" s="921"/>
      <c r="U21" s="949" t="str">
        <f>IF(S21="","",VLOOKUP(S21,DATA!$S$3:$W$117,5,FALSE))</f>
        <v/>
      </c>
      <c r="V21" s="946"/>
      <c r="W21" s="921"/>
      <c r="X21" s="947" t="str">
        <f>IF(V21="","",VLOOKUP(V21,DATA!$S$3:$W$117,5,FALSE))</f>
        <v/>
      </c>
      <c r="Y21" s="948"/>
      <c r="Z21" s="921"/>
      <c r="AA21" s="949" t="str">
        <f>IF(Y21="","",VLOOKUP(Y21,DATA!$S$3:$W$117,5,FALSE))</f>
        <v/>
      </c>
      <c r="AB21" s="948"/>
      <c r="AC21" s="921"/>
      <c r="AD21" s="949" t="str">
        <f>IF(AB21="","",VLOOKUP(AB21,DATA!$S$3:$W$117,5,FALSE))</f>
        <v/>
      </c>
      <c r="AE21" s="946"/>
      <c r="AF21" s="921"/>
      <c r="AG21" s="947" t="str">
        <f>IF(AE21="","",VLOOKUP(AE21,DATA!$S$3:$W$117,5,FALSE))</f>
        <v/>
      </c>
      <c r="AH21" s="944"/>
      <c r="AI21" s="75"/>
      <c r="AJ21" s="945"/>
      <c r="AK21" s="993"/>
      <c r="AL21" s="75"/>
      <c r="AM21" s="994" t="str">
        <f>IF(AK21="","",VLOOKUP(AK21,DATA!$S$3:$W$117,5,FALSE))</f>
        <v/>
      </c>
      <c r="AN21" s="948"/>
      <c r="AO21" s="921"/>
      <c r="AP21" s="949" t="str">
        <f>IF(AN21="","",VLOOKUP(AN21,DATA!$S$3:$W$117,5,FALSE))</f>
        <v/>
      </c>
      <c r="AQ21" s="991" t="s">
        <v>576</v>
      </c>
      <c r="AR21" s="107" t="s">
        <v>935</v>
      </c>
      <c r="AS21" s="992" t="str">
        <f>IF(AQ21="","",VLOOKUP(AQ21,DATA!$S$3:$W$117,5,FALSE))</f>
        <v>A4</v>
      </c>
      <c r="AT21" s="1047">
        <f t="shared" si="1"/>
        <v>0.2857142857142857</v>
      </c>
      <c r="AV21" s="948"/>
      <c r="AW21" s="921"/>
      <c r="AX21" s="949" t="str">
        <f>IF(AV21="","",VLOOKUP(AV21,DATA!$S$3:$W$117,5,FALSE))</f>
        <v/>
      </c>
    </row>
    <row r="22" spans="1:50" s="783" customFormat="1" ht="13" customHeight="1" x14ac:dyDescent="0.2">
      <c r="A22" s="1279"/>
      <c r="B22" s="65" t="s">
        <v>840</v>
      </c>
      <c r="C22" s="65">
        <f t="shared" si="0"/>
        <v>4</v>
      </c>
      <c r="D22" s="72" t="s">
        <v>811</v>
      </c>
      <c r="E22" s="72" t="s">
        <v>930</v>
      </c>
      <c r="F22" s="941" t="str">
        <f>IF(D22="","",VLOOKUP(D22,DATA!$S$3:$W$117,5,FALSE))</f>
        <v>T4</v>
      </c>
      <c r="G22" s="953"/>
      <c r="H22" s="951"/>
      <c r="I22" s="942" t="str">
        <f>IF(G22="","",VLOOKUP(G22,DATA!$S$3:$W$117,5,FALSE))</f>
        <v/>
      </c>
      <c r="J22" s="943" t="s">
        <v>793</v>
      </c>
      <c r="K22" s="72" t="s">
        <v>919</v>
      </c>
      <c r="L22" s="941" t="str">
        <f>IF(J22="","",VLOOKUP(J22,DATA!$S$3:$W$117,5,FALSE))</f>
        <v>M3</v>
      </c>
      <c r="M22" s="944"/>
      <c r="N22" s="75"/>
      <c r="O22" s="945" t="str">
        <f>IF(M22="","",VLOOKUP(M22,DATA!$S$3:$W$117,5,FALSE))</f>
        <v/>
      </c>
      <c r="P22" s="943" t="s">
        <v>773</v>
      </c>
      <c r="Q22" s="72" t="s">
        <v>930</v>
      </c>
      <c r="R22" s="941" t="str">
        <f>IF(P22="","",VLOOKUP(P22,DATA!$S$3:$W$117,5,FALSE))</f>
        <v>T5</v>
      </c>
      <c r="S22" s="948"/>
      <c r="T22" s="921"/>
      <c r="U22" s="949" t="str">
        <f>IF(S22="","",VLOOKUP(S22,DATA!$S$3:$W$117,5,FALSE))</f>
        <v/>
      </c>
      <c r="V22" s="946"/>
      <c r="W22" s="921"/>
      <c r="X22" s="947" t="str">
        <f>IF(V22="","",VLOOKUP(V22,DATA!$S$3:$W$117,5,FALSE))</f>
        <v/>
      </c>
      <c r="Y22" s="948"/>
      <c r="Z22" s="921"/>
      <c r="AA22" s="949" t="str">
        <f>IF(Y22="","",VLOOKUP(Y22,DATA!$S$3:$W$117,5,FALSE))</f>
        <v/>
      </c>
      <c r="AB22" s="948"/>
      <c r="AC22" s="921"/>
      <c r="AD22" s="949" t="str">
        <f>IF(AB22="","",VLOOKUP(AB22,DATA!$S$3:$W$117,5,FALSE))</f>
        <v/>
      </c>
      <c r="AE22" s="946"/>
      <c r="AF22" s="921"/>
      <c r="AG22" s="947" t="str">
        <f>IF(AE22="","",VLOOKUP(AE22,DATA!$S$3:$W$117,5,FALSE))</f>
        <v/>
      </c>
      <c r="AH22" s="955" t="s">
        <v>784</v>
      </c>
      <c r="AI22" s="72" t="s">
        <v>932</v>
      </c>
      <c r="AJ22" s="954" t="str">
        <f>IF(AH22="","",VLOOKUP(AH22,DATA!$S$3:$W$117,5,FALSE))</f>
        <v>S2</v>
      </c>
      <c r="AK22" s="993"/>
      <c r="AL22" s="75"/>
      <c r="AM22" s="994" t="str">
        <f>IF(AK22="","",VLOOKUP(AK22,DATA!$S$3:$W$117,5,FALSE))</f>
        <v/>
      </c>
      <c r="AN22" s="948"/>
      <c r="AO22" s="921"/>
      <c r="AP22" s="949" t="str">
        <f>IF(AN22="","",VLOOKUP(AN22,DATA!$S$3:$W$117,5,FALSE))</f>
        <v/>
      </c>
      <c r="AQ22" s="763"/>
      <c r="AR22" s="65"/>
      <c r="AS22" s="954" t="str">
        <f>IF(AQ22="","",VLOOKUP(AQ22,DATA!$S$3:$W$117,5,FALSE))</f>
        <v/>
      </c>
      <c r="AT22" s="1047">
        <f t="shared" si="1"/>
        <v>0.5714285714285714</v>
      </c>
      <c r="AV22" s="956"/>
      <c r="AW22" s="77"/>
      <c r="AX22" s="957" t="str">
        <f>IF(AV22="","",VLOOKUP(AV22,DATA!$S$3:$W$117,5,FALSE))</f>
        <v/>
      </c>
    </row>
    <row r="23" spans="1:50" s="783" customFormat="1" ht="13" customHeight="1" thickBot="1" x14ac:dyDescent="0.25">
      <c r="A23" s="1282"/>
      <c r="B23" s="66" t="s">
        <v>841</v>
      </c>
      <c r="C23" s="65">
        <f t="shared" si="0"/>
        <v>3.5</v>
      </c>
      <c r="D23" s="917" t="s">
        <v>535</v>
      </c>
      <c r="E23" s="917" t="s">
        <v>919</v>
      </c>
      <c r="F23" s="958" t="str">
        <f>IF(D23="","",VLOOKUP(D23,DATA!$S$3:$W$117,5,FALSE))</f>
        <v>M1</v>
      </c>
      <c r="G23" s="973"/>
      <c r="H23" s="971"/>
      <c r="I23" s="959" t="str">
        <f>IF(G23="","",VLOOKUP(G23,DATA!$S$3:$W$117,5,FALSE))</f>
        <v/>
      </c>
      <c r="J23" s="960" t="s">
        <v>942</v>
      </c>
      <c r="K23" s="917" t="s">
        <v>943</v>
      </c>
      <c r="L23" s="958" t="str">
        <f>IF(J23="","",VLOOKUP(J23,DATA!$S$3:$W$117,5,FALSE))</f>
        <v>S3</v>
      </c>
      <c r="M23" s="974"/>
      <c r="N23" s="975"/>
      <c r="O23" s="1015" t="str">
        <f>IF(M23="","",VLOOKUP(M23,DATA!$S$3:$W$117,5,FALSE))</f>
        <v/>
      </c>
      <c r="P23" s="1016"/>
      <c r="Q23" s="975"/>
      <c r="R23" s="1017" t="str">
        <f>IF(P23="","",VLOOKUP(P23,DATA!$S$3:$W$117,5,FALSE))</f>
        <v/>
      </c>
      <c r="S23" s="965"/>
      <c r="T23" s="922"/>
      <c r="U23" s="966" t="str">
        <f>IF(S23="","",VLOOKUP(S23,DATA!$S$3:$W$117,5,FALSE))</f>
        <v/>
      </c>
      <c r="V23" s="967"/>
      <c r="W23" s="968"/>
      <c r="X23" s="969"/>
      <c r="Y23" s="965"/>
      <c r="Z23" s="922"/>
      <c r="AA23" s="966" t="str">
        <f>IF(Y23="","",VLOOKUP(Y23,DATA!$S$3:$W$117,5,FALSE))</f>
        <v/>
      </c>
      <c r="AB23" s="965"/>
      <c r="AC23" s="922"/>
      <c r="AD23" s="966" t="str">
        <f>IF(AB23="","",VLOOKUP(AB23,DATA!$S$3:$W$117,5,FALSE))</f>
        <v/>
      </c>
      <c r="AE23" s="963"/>
      <c r="AF23" s="922"/>
      <c r="AG23" s="964" t="str">
        <f>IF(AE23="","",VLOOKUP(AE23,DATA!$S$3:$W$117,5,FALSE))</f>
        <v/>
      </c>
      <c r="AH23" s="961" t="s">
        <v>815</v>
      </c>
      <c r="AI23" s="917" t="s">
        <v>934</v>
      </c>
      <c r="AJ23" s="962" t="str">
        <f>IF(AH23="","",VLOOKUP(AH23,DATA!$S$3:$W$117,5,FALSE))</f>
        <v>M2</v>
      </c>
      <c r="AK23" s="960" t="s">
        <v>829</v>
      </c>
      <c r="AL23" s="917" t="s">
        <v>938</v>
      </c>
      <c r="AM23" s="958" t="str">
        <f>IF(AK23="","",VLOOKUP(AK23,DATA!$S$3:$W$117,5,FALSE))</f>
        <v>S2</v>
      </c>
      <c r="AN23" s="965"/>
      <c r="AO23" s="922"/>
      <c r="AP23" s="966" t="str">
        <f>IF(AN23="","",VLOOKUP(AN23,DATA!$S$3:$W$117,5,FALSE))</f>
        <v/>
      </c>
      <c r="AQ23" s="764"/>
      <c r="AR23" s="66"/>
      <c r="AS23" s="962" t="str">
        <f>IF(AQ23="","",VLOOKUP(AQ23,DATA!$S$3:$W$117,5,FALSE))</f>
        <v/>
      </c>
      <c r="AT23" s="1048">
        <f t="shared" si="1"/>
        <v>0.5</v>
      </c>
      <c r="AV23" s="974"/>
      <c r="AW23" s="975"/>
      <c r="AX23" s="1015" t="str">
        <f>IF(AV23="","",VLOOKUP(AV23,DATA!$S$3:$W$117,5,FALSE))</f>
        <v/>
      </c>
    </row>
    <row r="24" spans="1:50" s="783" customFormat="1" ht="13" customHeight="1" x14ac:dyDescent="0.2">
      <c r="A24" s="1278" t="s">
        <v>276</v>
      </c>
      <c r="B24" s="1042" t="s">
        <v>549</v>
      </c>
      <c r="C24" s="65">
        <f t="shared" si="0"/>
        <v>0</v>
      </c>
      <c r="D24" s="924"/>
      <c r="E24" s="924"/>
      <c r="F24" s="1021" t="str">
        <f>IF(D24="","",VLOOKUP(D24,DATA!$S$3:$W$117,5,FALSE))</f>
        <v/>
      </c>
      <c r="G24" s="984"/>
      <c r="H24" s="979"/>
      <c r="I24" s="977" t="str">
        <f>IF(G24="","",VLOOKUP(G24,DATA!$S$3:$W$117,5,FALSE))</f>
        <v/>
      </c>
      <c r="J24" s="978"/>
      <c r="K24" s="979"/>
      <c r="L24" s="980" t="str">
        <f>IF(J24="","",VLOOKUP(J24,DATA!$S$3:$W$117,5,FALSE))</f>
        <v/>
      </c>
      <c r="M24" s="984"/>
      <c r="N24" s="979"/>
      <c r="O24" s="977" t="str">
        <f>IF(M24="","",VLOOKUP(M24,DATA!$S$3:$W$117,5,FALSE))</f>
        <v/>
      </c>
      <c r="P24" s="1020"/>
      <c r="Q24" s="924"/>
      <c r="R24" s="1021" t="str">
        <f>IF(P24="","",VLOOKUP(P24,DATA!$S$3:$W$117,5,FALSE))</f>
        <v/>
      </c>
      <c r="S24" s="1032"/>
      <c r="T24" s="924"/>
      <c r="U24" s="1033" t="str">
        <f>IF(S24="","",VLOOKUP(S24,DATA!$S$3:$W$117,5,FALSE))</f>
        <v/>
      </c>
      <c r="V24" s="985"/>
      <c r="W24" s="918"/>
      <c r="X24" s="976" t="str">
        <f>IF(V24="","",VLOOKUP(V24,DATA!$S$3:$W$117,5,FALSE))</f>
        <v/>
      </c>
      <c r="Y24" s="1032"/>
      <c r="Z24" s="924"/>
      <c r="AA24" s="1033" t="str">
        <f>IF(Y24="","",VLOOKUP(Y24,DATA!$S$3:$W$117,5,FALSE))</f>
        <v/>
      </c>
      <c r="AB24" s="1032"/>
      <c r="AC24" s="924"/>
      <c r="AD24" s="1033" t="str">
        <f>IF(AB24="","",VLOOKUP(AB24,DATA!$S$3:$W$117,5,FALSE))</f>
        <v/>
      </c>
      <c r="AE24" s="1020"/>
      <c r="AF24" s="924"/>
      <c r="AG24" s="1021" t="str">
        <f>IF(AE24="","",VLOOKUP(AE24,DATA!$S$3:$W$117,5,FALSE))</f>
        <v/>
      </c>
      <c r="AH24" s="1032"/>
      <c r="AI24" s="924"/>
      <c r="AJ24" s="1033" t="str">
        <f>IF(AH24="","",VLOOKUP(AH24,DATA!$S$3:$W$117,5,FALSE))</f>
        <v/>
      </c>
      <c r="AK24" s="1039"/>
      <c r="AL24" s="1040"/>
      <c r="AM24" s="1041" t="str">
        <f>IF(AK24="","",VLOOKUP(AK24,DATA!$S$3:$W$117,5,FALSE))</f>
        <v/>
      </c>
      <c r="AN24" s="1032"/>
      <c r="AO24" s="924"/>
      <c r="AP24" s="1033" t="str">
        <f>IF(AN24="","",VLOOKUP(AN24,DATA!$S$3:$W$117,5,FALSE))</f>
        <v/>
      </c>
      <c r="AQ24" s="786"/>
      <c r="AR24" s="785"/>
      <c r="AS24" s="983" t="str">
        <f>IF(AQ24="","",VLOOKUP(AQ24,DATA!$S$3:$W$117,5,FALSE))</f>
        <v/>
      </c>
      <c r="AT24" s="1049">
        <f t="shared" si="1"/>
        <v>0</v>
      </c>
      <c r="AV24" s="1032"/>
      <c r="AW24" s="924"/>
      <c r="AX24" s="1033" t="str">
        <f>IF(AV24="","",VLOOKUP(AV24,DATA!$S$3:$W$117,5,FALSE))</f>
        <v/>
      </c>
    </row>
    <row r="25" spans="1:50" s="783" customFormat="1" ht="13" customHeight="1" x14ac:dyDescent="0.2">
      <c r="A25" s="1279"/>
      <c r="B25" s="65" t="s">
        <v>201</v>
      </c>
      <c r="C25" s="65">
        <f t="shared" si="0"/>
        <v>1</v>
      </c>
      <c r="D25" s="921"/>
      <c r="E25" s="921"/>
      <c r="F25" s="947" t="str">
        <f>IF(D25="","",VLOOKUP(D25,DATA!$S$3:$W$117,5,FALSE))</f>
        <v/>
      </c>
      <c r="G25" s="955" t="s">
        <v>812</v>
      </c>
      <c r="H25" s="72" t="s">
        <v>930</v>
      </c>
      <c r="I25" s="954" t="str">
        <f>IF(G25="","",VLOOKUP(G25,DATA!$S$3:$W$117,5,FALSE))</f>
        <v>S3</v>
      </c>
      <c r="J25" s="950"/>
      <c r="K25" s="951"/>
      <c r="L25" s="952" t="str">
        <f>IF(J25="","",VLOOKUP(J25,DATA!$S$3:$W$117,5,FALSE))</f>
        <v/>
      </c>
      <c r="M25" s="953"/>
      <c r="N25" s="951"/>
      <c r="O25" s="942" t="str">
        <f>IF(M25="","",VLOOKUP(M25,DATA!$S$3:$W$117,5,FALSE))</f>
        <v/>
      </c>
      <c r="P25" s="946"/>
      <c r="Q25" s="921"/>
      <c r="R25" s="947" t="str">
        <f>IF(P25="","",VLOOKUP(P25,DATA!$S$3:$W$117,5,FALSE))</f>
        <v/>
      </c>
      <c r="S25" s="948"/>
      <c r="T25" s="921"/>
      <c r="U25" s="949" t="str">
        <f>IF(S25="","",VLOOKUP(S25,DATA!$S$3:$W$117,5,FALSE))</f>
        <v/>
      </c>
      <c r="V25" s="993"/>
      <c r="W25" s="75"/>
      <c r="X25" s="994" t="str">
        <f>IF(V25="","",VLOOKUP(V25,DATA!$S$3:$W$117,5,FALSE))</f>
        <v/>
      </c>
      <c r="Y25" s="948"/>
      <c r="Z25" s="921"/>
      <c r="AA25" s="949" t="str">
        <f>IF(Y25="","",VLOOKUP(Y25,DATA!$S$3:$W$117,5,FALSE))</f>
        <v/>
      </c>
      <c r="AB25" s="948"/>
      <c r="AC25" s="921"/>
      <c r="AD25" s="949" t="str">
        <f>IF(AB25="","",VLOOKUP(AB25,DATA!$S$3:$W$117,5,FALSE))</f>
        <v/>
      </c>
      <c r="AE25" s="946"/>
      <c r="AF25" s="921"/>
      <c r="AG25" s="947" t="str">
        <f>IF(AE25="","",VLOOKUP(AE25,DATA!$S$3:$W$117,5,FALSE))</f>
        <v/>
      </c>
      <c r="AH25" s="948"/>
      <c r="AI25" s="921"/>
      <c r="AJ25" s="949" t="str">
        <f>IF(AH25="","",VLOOKUP(AH25,DATA!$S$3:$W$117,5,FALSE))</f>
        <v/>
      </c>
      <c r="AK25" s="989"/>
      <c r="AL25" s="77"/>
      <c r="AM25" s="990" t="str">
        <f>IF(AK25="","",VLOOKUP(AK25,DATA!$S$3:$W$117,5,FALSE))</f>
        <v/>
      </c>
      <c r="AN25" s="948"/>
      <c r="AO25" s="921"/>
      <c r="AP25" s="949" t="str">
        <f>IF(AN25="","",VLOOKUP(AN25,DATA!$S$3:$W$117,5,FALSE))</f>
        <v/>
      </c>
      <c r="AQ25" s="763"/>
      <c r="AR25" s="65"/>
      <c r="AS25" s="954" t="str">
        <f>IF(AQ25="","",VLOOKUP(AQ25,DATA!$S$3:$W$117,5,FALSE))</f>
        <v/>
      </c>
      <c r="AT25" s="1047">
        <f t="shared" si="1"/>
        <v>0.14285714285714285</v>
      </c>
      <c r="AV25" s="944"/>
      <c r="AW25" s="75"/>
      <c r="AX25" s="945" t="str">
        <f>IF(AV25="","",VLOOKUP(AV25,DATA!$S$3:$W$117,5,FALSE))</f>
        <v/>
      </c>
    </row>
    <row r="26" spans="1:50" s="783" customFormat="1" ht="13" customHeight="1" x14ac:dyDescent="0.2">
      <c r="A26" s="1279"/>
      <c r="B26" s="65" t="s">
        <v>202</v>
      </c>
      <c r="C26" s="65">
        <f t="shared" si="0"/>
        <v>2</v>
      </c>
      <c r="D26" s="72" t="s">
        <v>568</v>
      </c>
      <c r="E26" s="72" t="s">
        <v>930</v>
      </c>
      <c r="F26" s="941" t="str">
        <f>IF(D26="","",VLOOKUP(D26,DATA!$S$3:$W$117,5,FALSE))</f>
        <v>T5</v>
      </c>
      <c r="G26" s="955" t="s">
        <v>403</v>
      </c>
      <c r="H26" s="72" t="s">
        <v>930</v>
      </c>
      <c r="I26" s="954" t="str">
        <f>IF(G26="","",VLOOKUP(G26,DATA!$S$3:$W$117,5,FALSE))</f>
        <v>T1</v>
      </c>
      <c r="J26" s="950"/>
      <c r="K26" s="951"/>
      <c r="L26" s="952" t="str">
        <f>IF(J26="","",VLOOKUP(J26,DATA!$S$3:$W$117,5,FALSE))</f>
        <v/>
      </c>
      <c r="M26" s="944"/>
      <c r="N26" s="75"/>
      <c r="O26" s="945" t="str">
        <f>IF(M26="","",VLOOKUP(M26,DATA!$S$3:$W$117,5,FALSE))</f>
        <v/>
      </c>
      <c r="P26" s="946"/>
      <c r="Q26" s="921"/>
      <c r="R26" s="947" t="str">
        <f>IF(P26="","",VLOOKUP(P26,DATA!$S$3:$W$117,5,FALSE))</f>
        <v/>
      </c>
      <c r="S26" s="948"/>
      <c r="T26" s="921"/>
      <c r="U26" s="949" t="str">
        <f>IF(S26="","",VLOOKUP(S26,DATA!$S$3:$W$117,5,FALSE))</f>
        <v/>
      </c>
      <c r="V26" s="993"/>
      <c r="W26" s="75"/>
      <c r="X26" s="994" t="str">
        <f>IF(V26="","",VLOOKUP(V26,DATA!$S$3:$W$117,5,FALSE))</f>
        <v/>
      </c>
      <c r="Y26" s="948"/>
      <c r="Z26" s="921"/>
      <c r="AA26" s="949" t="str">
        <f>IF(Y26="","",VLOOKUP(Y26,DATA!$S$3:$W$117,5,FALSE))</f>
        <v/>
      </c>
      <c r="AB26" s="948"/>
      <c r="AC26" s="921"/>
      <c r="AD26" s="949" t="str">
        <f>IF(AB26="","",VLOOKUP(AB26,DATA!$S$3:$W$117,5,FALSE))</f>
        <v/>
      </c>
      <c r="AE26" s="946"/>
      <c r="AF26" s="921"/>
      <c r="AG26" s="947" t="str">
        <f>IF(AE26="","",VLOOKUP(AE26,DATA!$S$3:$W$117,5,FALSE))</f>
        <v/>
      </c>
      <c r="AH26" s="948"/>
      <c r="AI26" s="921"/>
      <c r="AJ26" s="949" t="str">
        <f>IF(AH26="","",VLOOKUP(AH26,DATA!$S$3:$W$117,5,FALSE))</f>
        <v/>
      </c>
      <c r="AK26" s="989"/>
      <c r="AL26" s="77"/>
      <c r="AM26" s="990" t="str">
        <f>IF(AK26="","",VLOOKUP(AK26,DATA!$S$3:$W$117,5,FALSE))</f>
        <v/>
      </c>
      <c r="AN26" s="948"/>
      <c r="AO26" s="921"/>
      <c r="AP26" s="949" t="str">
        <f>IF(AN26="","",VLOOKUP(AN26,DATA!$S$3:$W$117,5,FALSE))</f>
        <v/>
      </c>
      <c r="AQ26" s="763"/>
      <c r="AR26" s="65"/>
      <c r="AS26" s="954" t="str">
        <f>IF(AQ26="","",VLOOKUP(AQ26,DATA!$S$3:$W$117,5,FALSE))</f>
        <v/>
      </c>
      <c r="AT26" s="1047">
        <f t="shared" si="1"/>
        <v>0.2857142857142857</v>
      </c>
      <c r="AV26" s="956"/>
      <c r="AW26" s="77"/>
      <c r="AX26" s="957" t="str">
        <f>IF(AV26="","",VLOOKUP(AV26,DATA!$S$3:$W$117,5,FALSE))</f>
        <v/>
      </c>
    </row>
    <row r="27" spans="1:50" s="783" customFormat="1" ht="13" customHeight="1" x14ac:dyDescent="0.2">
      <c r="A27" s="1279"/>
      <c r="B27" s="65" t="s">
        <v>203</v>
      </c>
      <c r="C27" s="65">
        <f t="shared" si="0"/>
        <v>3</v>
      </c>
      <c r="D27" s="72" t="s">
        <v>784</v>
      </c>
      <c r="E27" s="72" t="s">
        <v>930</v>
      </c>
      <c r="F27" s="941" t="str">
        <f>IF(D27="","",VLOOKUP(D27,DATA!$S$3:$W$117,5,FALSE))</f>
        <v>S2</v>
      </c>
      <c r="G27" s="953"/>
      <c r="H27" s="951"/>
      <c r="I27" s="942" t="str">
        <f>IF(G27="","",VLOOKUP(G27,DATA!$S$3:$W$117,5,FALSE))</f>
        <v/>
      </c>
      <c r="J27" s="950"/>
      <c r="K27" s="951"/>
      <c r="L27" s="952" t="str">
        <f>IF(J27="","",VLOOKUP(J27,DATA!$S$3:$W$117,5,FALSE))</f>
        <v/>
      </c>
      <c r="M27" s="955" t="s">
        <v>726</v>
      </c>
      <c r="N27" s="72" t="s">
        <v>932</v>
      </c>
      <c r="O27" s="954" t="str">
        <f>IF(M27="","",VLOOKUP(M27,DATA!$S$3:$W$117,5,FALSE))</f>
        <v>M4</v>
      </c>
      <c r="P27" s="946"/>
      <c r="Q27" s="921"/>
      <c r="R27" s="947" t="str">
        <f>IF(P27="","",VLOOKUP(P27,DATA!$S$3:$W$117,5,FALSE))</f>
        <v/>
      </c>
      <c r="S27" s="948"/>
      <c r="T27" s="921"/>
      <c r="U27" s="949" t="str">
        <f>IF(S27="","",VLOOKUP(S27,DATA!$S$3:$W$117,5,FALSE))</f>
        <v/>
      </c>
      <c r="V27" s="943" t="s">
        <v>676</v>
      </c>
      <c r="W27" s="72" t="s">
        <v>919</v>
      </c>
      <c r="X27" s="941" t="str">
        <f>IF(V27="","",VLOOKUP(V27,DATA!$S$3:$W$117,5,FALSE))</f>
        <v>M1</v>
      </c>
      <c r="Y27" s="956"/>
      <c r="Z27" s="77"/>
      <c r="AA27" s="957" t="str">
        <f>IF(Y27="","",VLOOKUP(Y27,DATA!$S$3:$W$117,5,FALSE))</f>
        <v/>
      </c>
      <c r="AB27" s="948"/>
      <c r="AC27" s="921"/>
      <c r="AD27" s="949" t="str">
        <f>IF(AB27="","",VLOOKUP(AB27,DATA!$S$3:$W$117,5,FALSE))</f>
        <v/>
      </c>
      <c r="AE27" s="946"/>
      <c r="AF27" s="921"/>
      <c r="AG27" s="947" t="str">
        <f>IF(AE27="","",VLOOKUP(AE27,DATA!$S$3:$W$117,5,FALSE))</f>
        <v/>
      </c>
      <c r="AH27" s="948"/>
      <c r="AI27" s="921"/>
      <c r="AJ27" s="949" t="str">
        <f>IF(AH27="","",VLOOKUP(AH27,DATA!$S$3:$W$117,5,FALSE))</f>
        <v/>
      </c>
      <c r="AK27" s="989"/>
      <c r="AL27" s="77"/>
      <c r="AM27" s="990" t="str">
        <f>IF(AK27="","",VLOOKUP(AK27,DATA!$S$3:$W$117,5,FALSE))</f>
        <v/>
      </c>
      <c r="AN27" s="944"/>
      <c r="AO27" s="75"/>
      <c r="AP27" s="945" t="str">
        <f>IF(AN27="","",VLOOKUP(AN27,DATA!$S$3:$W$117,5,FALSE))</f>
        <v/>
      </c>
      <c r="AQ27" s="763"/>
      <c r="AR27" s="65"/>
      <c r="AS27" s="954" t="str">
        <f>IF(AQ27="","",VLOOKUP(AQ27,DATA!$S$3:$W$117,5,FALSE))</f>
        <v/>
      </c>
      <c r="AT27" s="1047">
        <f t="shared" si="1"/>
        <v>0.42857142857142855</v>
      </c>
      <c r="AV27" s="948"/>
      <c r="AW27" s="921"/>
      <c r="AX27" s="949" t="str">
        <f>IF(AV27="","",VLOOKUP(AV27,DATA!$S$3:$W$117,5,FALSE))</f>
        <v/>
      </c>
    </row>
    <row r="28" spans="1:50" s="783" customFormat="1" ht="13" customHeight="1" x14ac:dyDescent="0.2">
      <c r="A28" s="1279"/>
      <c r="B28" s="65" t="s">
        <v>204</v>
      </c>
      <c r="C28" s="65">
        <f t="shared" si="0"/>
        <v>2</v>
      </c>
      <c r="D28" s="72" t="s">
        <v>799</v>
      </c>
      <c r="E28" s="72" t="s">
        <v>930</v>
      </c>
      <c r="F28" s="941" t="str">
        <f>IF(D28="","",VLOOKUP(D28,DATA!$S$3:$W$117,5,FALSE))</f>
        <v>M3</v>
      </c>
      <c r="G28" s="953"/>
      <c r="H28" s="951"/>
      <c r="I28" s="942" t="str">
        <f>IF(G28="","",VLOOKUP(G28,DATA!$S$3:$W$117,5,FALSE))</f>
        <v/>
      </c>
      <c r="J28" s="950"/>
      <c r="K28" s="951"/>
      <c r="L28" s="952" t="str">
        <f>IF(J28="","",VLOOKUP(J28,DATA!$S$3:$W$117,5,FALSE))</f>
        <v/>
      </c>
      <c r="M28" s="944"/>
      <c r="N28" s="75"/>
      <c r="O28" s="945" t="str">
        <f>IF(M28="","",VLOOKUP(M28,DATA!$S$3:$W$117,5,FALSE))</f>
        <v/>
      </c>
      <c r="P28" s="946"/>
      <c r="Q28" s="921"/>
      <c r="R28" s="947" t="str">
        <f>IF(P28="","",VLOOKUP(P28,DATA!$S$3:$W$117,5,FALSE))</f>
        <v/>
      </c>
      <c r="S28" s="948"/>
      <c r="T28" s="921"/>
      <c r="U28" s="949" t="str">
        <f>IF(S28="","",VLOOKUP(S28,DATA!$S$3:$W$117,5,FALSE))</f>
        <v/>
      </c>
      <c r="V28" s="1027" t="s">
        <v>848</v>
      </c>
      <c r="W28" s="107" t="s">
        <v>921</v>
      </c>
      <c r="X28" s="1028" t="str">
        <f>IF(V28="","",VLOOKUP(V28,DATA!$S$3:$W$117,5,FALSE))</f>
        <v>A4</v>
      </c>
      <c r="Y28" s="956"/>
      <c r="Z28" s="77"/>
      <c r="AA28" s="957" t="str">
        <f>IF(Y28="","",VLOOKUP(Y28,DATA!$S$3:$W$117,5,FALSE))</f>
        <v/>
      </c>
      <c r="AB28" s="948"/>
      <c r="AC28" s="921"/>
      <c r="AD28" s="949" t="str">
        <f>IF(AB28="","",VLOOKUP(AB28,DATA!$S$3:$W$117,5,FALSE))</f>
        <v/>
      </c>
      <c r="AE28" s="946"/>
      <c r="AF28" s="921"/>
      <c r="AG28" s="947" t="str">
        <f>IF(AE28="","",VLOOKUP(AE28,DATA!$S$3:$W$117,5,FALSE))</f>
        <v/>
      </c>
      <c r="AH28" s="948"/>
      <c r="AI28" s="921"/>
      <c r="AJ28" s="949" t="str">
        <f>IF(AH28="","",VLOOKUP(AH28,DATA!$S$3:$W$117,5,FALSE))</f>
        <v/>
      </c>
      <c r="AK28" s="989"/>
      <c r="AL28" s="77"/>
      <c r="AM28" s="990" t="str">
        <f>IF(AK28="","",VLOOKUP(AK28,DATA!$S$3:$W$117,5,FALSE))</f>
        <v/>
      </c>
      <c r="AN28" s="944"/>
      <c r="AO28" s="75"/>
      <c r="AP28" s="945" t="str">
        <f>IF(AN28="","",VLOOKUP(AN28,DATA!$S$3:$W$117,5,FALSE))</f>
        <v/>
      </c>
      <c r="AQ28" s="763"/>
      <c r="AR28" s="65"/>
      <c r="AS28" s="954" t="str">
        <f>IF(AQ28="","",VLOOKUP(AQ28,DATA!$S$3:$W$117,5,FALSE))</f>
        <v/>
      </c>
      <c r="AT28" s="1047">
        <f t="shared" si="1"/>
        <v>0.2857142857142857</v>
      </c>
      <c r="AV28" s="948"/>
      <c r="AW28" s="921"/>
      <c r="AX28" s="949" t="str">
        <f>IF(AV28="","",VLOOKUP(AV28,DATA!$S$3:$W$117,5,FALSE))</f>
        <v/>
      </c>
    </row>
    <row r="29" spans="1:50" s="783" customFormat="1" ht="13" customHeight="1" thickBot="1" x14ac:dyDescent="0.25">
      <c r="A29" s="1282"/>
      <c r="B29" s="66" t="s">
        <v>205</v>
      </c>
      <c r="C29" s="65">
        <f t="shared" si="0"/>
        <v>1</v>
      </c>
      <c r="D29" s="917" t="s">
        <v>532</v>
      </c>
      <c r="E29" s="917" t="s">
        <v>930</v>
      </c>
      <c r="F29" s="958" t="str">
        <f>IF(D29="","",VLOOKUP(D29,DATA!$S$3:$W$117,5,FALSE))</f>
        <v>T6</v>
      </c>
      <c r="G29" s="973"/>
      <c r="H29" s="971"/>
      <c r="I29" s="959" t="str">
        <f>IF(G29="","",VLOOKUP(G29,DATA!$S$3:$W$117,5,FALSE))</f>
        <v/>
      </c>
      <c r="J29" s="970"/>
      <c r="K29" s="971"/>
      <c r="L29" s="972" t="str">
        <f>IF(J29="","",VLOOKUP(J29,DATA!$S$3:$W$117,5,FALSE))</f>
        <v/>
      </c>
      <c r="M29" s="974"/>
      <c r="N29" s="975"/>
      <c r="O29" s="1015" t="str">
        <f>IF(M29="","",VLOOKUP(M29,DATA!$S$3:$W$117,5,FALSE))</f>
        <v/>
      </c>
      <c r="P29" s="963"/>
      <c r="Q29" s="922"/>
      <c r="R29" s="964" t="str">
        <f>IF(P29="","",VLOOKUP(P29,DATA!$S$3:$W$117,5,FALSE))</f>
        <v/>
      </c>
      <c r="S29" s="1029"/>
      <c r="T29" s="968"/>
      <c r="U29" s="1030" t="str">
        <f>IF(S29="","",VLOOKUP(S29,DATA!$S$3:$W$117,5,FALSE))</f>
        <v/>
      </c>
      <c r="V29" s="963"/>
      <c r="W29" s="922"/>
      <c r="X29" s="964" t="str">
        <f>IF(V29="","",VLOOKUP(V29,DATA!$S$3:$W$117,5,FALSE))</f>
        <v/>
      </c>
      <c r="Y29" s="1029"/>
      <c r="Z29" s="968"/>
      <c r="AA29" s="1030" t="str">
        <f>IF(Y29="","",VLOOKUP(Y29,DATA!$S$3:$W$117,5,FALSE))</f>
        <v/>
      </c>
      <c r="AB29" s="965"/>
      <c r="AC29" s="922"/>
      <c r="AD29" s="966" t="str">
        <f>IF(AB29="","",VLOOKUP(AB29,DATA!$S$3:$W$117,5,FALSE))</f>
        <v/>
      </c>
      <c r="AE29" s="1016"/>
      <c r="AF29" s="975"/>
      <c r="AG29" s="1017" t="str">
        <f>IF(AE29="","",VLOOKUP(AE29,DATA!$S$3:$W$117,5,FALSE))</f>
        <v/>
      </c>
      <c r="AH29" s="965"/>
      <c r="AI29" s="922"/>
      <c r="AJ29" s="966" t="str">
        <f>IF(AH29="","",VLOOKUP(AH29,DATA!$S$3:$W$117,5,FALSE))</f>
        <v/>
      </c>
      <c r="AK29" s="967"/>
      <c r="AL29" s="968"/>
      <c r="AM29" s="969" t="str">
        <f>IF(AK29="","",VLOOKUP(AK29,DATA!$S$3:$W$117,5,FALSE))</f>
        <v/>
      </c>
      <c r="AN29" s="974"/>
      <c r="AO29" s="975"/>
      <c r="AP29" s="1015" t="str">
        <f>IF(AN29="","",VLOOKUP(AN29,DATA!$S$3:$W$117,5,FALSE))</f>
        <v/>
      </c>
      <c r="AQ29" s="764"/>
      <c r="AR29" s="66"/>
      <c r="AS29" s="962" t="str">
        <f>IF(AQ29="","",VLOOKUP(AQ29,DATA!$S$3:$W$117,5,FALSE))</f>
        <v/>
      </c>
      <c r="AT29" s="1048">
        <f t="shared" si="1"/>
        <v>0.14285714285714285</v>
      </c>
      <c r="AV29" s="1029"/>
      <c r="AW29" s="968"/>
      <c r="AX29" s="1030" t="str">
        <f>IF(AV29="","",VLOOKUP(AV29,DATA!$S$3:$W$117,5,FALSE))</f>
        <v/>
      </c>
    </row>
    <row r="30" spans="1:50" ht="16.5" customHeight="1" x14ac:dyDescent="0.2">
      <c r="C30" s="63" t="s">
        <v>337</v>
      </c>
      <c r="D30" s="63">
        <f>COUNTA(D4:D29)-COUNTIF(D4:D29,"×")</f>
        <v>15</v>
      </c>
      <c r="G30" s="63">
        <f t="shared" ref="G30:AQ30" si="2">COUNTA(G4:G29)-COUNTIF(G4:G29,"×")</f>
        <v>6</v>
      </c>
      <c r="J30" s="63">
        <f t="shared" si="2"/>
        <v>12</v>
      </c>
      <c r="M30" s="63">
        <f t="shared" si="2"/>
        <v>4</v>
      </c>
      <c r="P30" s="63">
        <f t="shared" si="2"/>
        <v>3</v>
      </c>
      <c r="S30" s="63">
        <f t="shared" si="2"/>
        <v>8</v>
      </c>
      <c r="V30" s="63">
        <f t="shared" si="2"/>
        <v>2</v>
      </c>
      <c r="Y30" s="63">
        <f>COUNTA(Y4:Y29)-COUNTIF(Y4:Y29,"×")</f>
        <v>3</v>
      </c>
      <c r="AB30" s="63">
        <f t="shared" si="2"/>
        <v>2</v>
      </c>
      <c r="AE30" s="63">
        <f>COUNTA(AE4:AE29)-COUNTIF(AE4:AE29,"×")</f>
        <v>6</v>
      </c>
      <c r="AH30" s="63">
        <f>COUNTA(AH4:AH29)-COUNTIF(AH4:AH29,"×")</f>
        <v>3</v>
      </c>
      <c r="AK30" s="63">
        <f t="shared" si="2"/>
        <v>2</v>
      </c>
      <c r="AN30" s="63">
        <f t="shared" ref="AN30" si="3">COUNTA(AN4:AN29)-COUNTIF(AN4:AN29,"×")</f>
        <v>1</v>
      </c>
      <c r="AQ30" s="63">
        <f t="shared" si="2"/>
        <v>2</v>
      </c>
      <c r="AT30" s="63">
        <f>SUM(D30:AS30)</f>
        <v>69</v>
      </c>
      <c r="AV30" s="63">
        <f>COUNTA(AV4:AV29)-COUNTIF(AV4:AV29,"×")</f>
        <v>0</v>
      </c>
    </row>
    <row r="31" spans="1:50" ht="16.5" customHeight="1" x14ac:dyDescent="0.2">
      <c r="C31" s="63" t="s">
        <v>338</v>
      </c>
      <c r="D31" s="63">
        <f>25-D30-COUNTIF(D4:D29,"×")</f>
        <v>10</v>
      </c>
    </row>
    <row r="32" spans="1:50" ht="16.5" customHeight="1" x14ac:dyDescent="0.2">
      <c r="D32" s="788"/>
      <c r="E32" s="788"/>
      <c r="F32" s="788"/>
    </row>
    <row r="33" spans="4:50" ht="16.5" customHeight="1" x14ac:dyDescent="0.2">
      <c r="D33" s="724">
        <f>D30*D36</f>
        <v>30000</v>
      </c>
      <c r="E33" s="724"/>
      <c r="F33" s="724"/>
      <c r="G33" s="724">
        <f t="shared" ref="G33:AQ33" si="4">G30*G36</f>
        <v>0</v>
      </c>
      <c r="H33" s="724"/>
      <c r="I33" s="724"/>
      <c r="J33" s="724">
        <f t="shared" si="4"/>
        <v>0</v>
      </c>
      <c r="K33" s="724"/>
      <c r="L33" s="724"/>
      <c r="M33" s="1031">
        <f t="shared" si="4"/>
        <v>6400</v>
      </c>
      <c r="N33" s="1031"/>
      <c r="O33" s="1031"/>
      <c r="P33" s="724">
        <f t="shared" si="4"/>
        <v>4800</v>
      </c>
      <c r="Q33" s="724"/>
      <c r="R33" s="724"/>
      <c r="S33" s="724">
        <f t="shared" si="4"/>
        <v>12800</v>
      </c>
      <c r="T33" s="724"/>
      <c r="U33" s="724"/>
      <c r="V33" s="724">
        <f t="shared" si="4"/>
        <v>3000</v>
      </c>
      <c r="W33" s="724"/>
      <c r="X33" s="724"/>
      <c r="Y33" s="724">
        <f t="shared" si="4"/>
        <v>4500</v>
      </c>
      <c r="Z33" s="724"/>
      <c r="AA33" s="724"/>
      <c r="AB33" s="724">
        <f t="shared" si="4"/>
        <v>3000</v>
      </c>
      <c r="AC33" s="724"/>
      <c r="AD33" s="724"/>
      <c r="AE33" s="724">
        <f t="shared" si="4"/>
        <v>9000</v>
      </c>
      <c r="AF33" s="724"/>
      <c r="AG33" s="724"/>
      <c r="AH33" s="724">
        <f t="shared" si="4"/>
        <v>4500</v>
      </c>
      <c r="AI33" s="724"/>
      <c r="AJ33" s="724"/>
      <c r="AK33" s="724">
        <f t="shared" si="4"/>
        <v>3000</v>
      </c>
      <c r="AL33" s="724"/>
      <c r="AM33" s="724"/>
      <c r="AN33" s="724">
        <f t="shared" ref="AN33" si="5">AN30*AN36</f>
        <v>1500</v>
      </c>
      <c r="AO33" s="724"/>
      <c r="AP33" s="724"/>
      <c r="AQ33" s="724">
        <f t="shared" si="4"/>
        <v>3000</v>
      </c>
      <c r="AR33" s="724"/>
      <c r="AS33" s="724"/>
      <c r="AV33" s="724">
        <f>AV30*AV36</f>
        <v>0</v>
      </c>
      <c r="AW33" s="724"/>
      <c r="AX33" s="724"/>
    </row>
    <row r="34" spans="4:50" ht="16.5" customHeight="1" x14ac:dyDescent="0.2">
      <c r="D34" s="788"/>
      <c r="E34" s="788"/>
      <c r="F34" s="788"/>
    </row>
    <row r="35" spans="4:50" ht="16.5" customHeight="1" x14ac:dyDescent="0.2">
      <c r="D35" s="788"/>
      <c r="E35" s="788"/>
      <c r="F35" s="788"/>
    </row>
    <row r="36" spans="4:50" ht="16.5" customHeight="1" x14ac:dyDescent="0.2">
      <c r="D36" s="63">
        <v>2000</v>
      </c>
      <c r="M36" s="63">
        <v>1600</v>
      </c>
      <c r="P36" s="63">
        <v>1600</v>
      </c>
      <c r="S36" s="63">
        <v>1600</v>
      </c>
      <c r="V36" s="63">
        <v>1500</v>
      </c>
      <c r="Y36" s="63">
        <v>1500</v>
      </c>
      <c r="AB36" s="63">
        <v>1500</v>
      </c>
      <c r="AE36" s="63">
        <v>1500</v>
      </c>
      <c r="AH36" s="63">
        <v>1500</v>
      </c>
      <c r="AK36" s="63">
        <v>1500</v>
      </c>
      <c r="AN36" s="63">
        <v>1500</v>
      </c>
      <c r="AQ36" s="63">
        <v>1500</v>
      </c>
      <c r="AV36" s="63">
        <v>1500</v>
      </c>
    </row>
  </sheetData>
  <mergeCells count="23">
    <mergeCell ref="A24:A29"/>
    <mergeCell ref="A4:A7"/>
    <mergeCell ref="A8:A11"/>
    <mergeCell ref="A12:A15"/>
    <mergeCell ref="A16:A19"/>
    <mergeCell ref="A20:A23"/>
    <mergeCell ref="AV3:AX3"/>
    <mergeCell ref="AQ3:AS3"/>
    <mergeCell ref="S3:U3"/>
    <mergeCell ref="V3:X3"/>
    <mergeCell ref="Y3:AA3"/>
    <mergeCell ref="AB3:AD3"/>
    <mergeCell ref="AN3:AP3"/>
    <mergeCell ref="E1:F1"/>
    <mergeCell ref="M1:O1"/>
    <mergeCell ref="AE3:AG3"/>
    <mergeCell ref="AH3:AJ3"/>
    <mergeCell ref="AK3:AM3"/>
    <mergeCell ref="D3:F3"/>
    <mergeCell ref="G3:I3"/>
    <mergeCell ref="J3:L3"/>
    <mergeCell ref="M3:O3"/>
    <mergeCell ref="P3:R3"/>
  </mergeCells>
  <phoneticPr fontId="6"/>
  <conditionalFormatting sqref="C4:C5">
    <cfRule type="cellIs" dxfId="6683" priority="64" stopIfTrue="1" operator="equal">
      <formula>6</formula>
    </cfRule>
    <cfRule type="cellIs" dxfId="6682" priority="65" stopIfTrue="1" operator="equal">
      <formula>7</formula>
    </cfRule>
    <cfRule type="cellIs" dxfId="6681" priority="66" stopIfTrue="1" operator="greaterThanOrEqual">
      <formula>8</formula>
    </cfRule>
  </conditionalFormatting>
  <conditionalFormatting sqref="C6">
    <cfRule type="cellIs" dxfId="6680" priority="4" stopIfTrue="1" operator="equal">
      <formula>6</formula>
    </cfRule>
    <cfRule type="cellIs" dxfId="6679" priority="5" stopIfTrue="1" operator="equal">
      <formula>7</formula>
    </cfRule>
    <cfRule type="cellIs" dxfId="6678" priority="6" stopIfTrue="1" operator="greaterThanOrEqual">
      <formula>8</formula>
    </cfRule>
  </conditionalFormatting>
  <conditionalFormatting sqref="C7:C29">
    <cfRule type="cellIs" dxfId="6677" priority="1" stopIfTrue="1" operator="equal">
      <formula>6</formula>
    </cfRule>
    <cfRule type="cellIs" dxfId="6676" priority="2" stopIfTrue="1" operator="equal">
      <formula>7</formula>
    </cfRule>
    <cfRule type="cellIs" dxfId="6675" priority="3" stopIfTrue="1" operator="greaterThanOrEqual">
      <formula>8</formula>
    </cfRule>
  </conditionalFormatting>
  <pageMargins left="3.937007874015748E-2" right="3.937007874015748E-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workbookViewId="0">
      <selection activeCell="A2" sqref="A2"/>
    </sheetView>
  </sheetViews>
  <sheetFormatPr defaultRowHeight="13" x14ac:dyDescent="0.2"/>
  <cols>
    <col min="1" max="1" width="11.36328125" bestFit="1" customWidth="1"/>
  </cols>
  <sheetData>
    <row r="1" spans="1:7" x14ac:dyDescent="0.2">
      <c r="A1" s="91">
        <v>43709</v>
      </c>
    </row>
    <row r="2" spans="1:7" x14ac:dyDescent="0.2">
      <c r="A2" t="s">
        <v>324</v>
      </c>
      <c r="B2" t="s">
        <v>280</v>
      </c>
      <c r="C2" t="s">
        <v>178</v>
      </c>
      <c r="D2" t="s">
        <v>169</v>
      </c>
      <c r="E2" t="s">
        <v>98</v>
      </c>
      <c r="F2" t="s">
        <v>99</v>
      </c>
      <c r="G2" t="s">
        <v>100</v>
      </c>
    </row>
    <row r="3" spans="1:7" x14ac:dyDescent="0.2">
      <c r="A3" s="82">
        <f>$A$1-WEEKDAY($A$1)+COLUMN(A1)+7*(ROW(A1)-1)</f>
        <v>43709</v>
      </c>
      <c r="B3" s="82">
        <f t="shared" ref="B3:G3" si="0">$A$1-WEEKDAY($A$1)+COLUMN(B1)+7*(ROW(B1)-1)</f>
        <v>43710</v>
      </c>
      <c r="C3" s="82">
        <f t="shared" si="0"/>
        <v>43711</v>
      </c>
      <c r="D3" s="82">
        <f t="shared" si="0"/>
        <v>43712</v>
      </c>
      <c r="E3" s="82">
        <f t="shared" si="0"/>
        <v>43713</v>
      </c>
      <c r="F3" s="82">
        <f t="shared" si="0"/>
        <v>43714</v>
      </c>
      <c r="G3" s="82">
        <f t="shared" si="0"/>
        <v>43715</v>
      </c>
    </row>
    <row r="4" spans="1:7" x14ac:dyDescent="0.2">
      <c r="A4" s="82">
        <f t="shared" ref="A4:G4" si="1">$A$1-WEEKDAY($A$1)+COLUMN(A2)+7*(ROW(A2)-1)</f>
        <v>43716</v>
      </c>
      <c r="B4" s="82">
        <f t="shared" si="1"/>
        <v>43717</v>
      </c>
      <c r="C4" s="82">
        <f t="shared" si="1"/>
        <v>43718</v>
      </c>
      <c r="D4" s="82">
        <f t="shared" si="1"/>
        <v>43719</v>
      </c>
      <c r="E4" s="82">
        <f t="shared" si="1"/>
        <v>43720</v>
      </c>
      <c r="F4" s="82">
        <f t="shared" si="1"/>
        <v>43721</v>
      </c>
      <c r="G4" s="82">
        <f t="shared" si="1"/>
        <v>43722</v>
      </c>
    </row>
    <row r="5" spans="1:7" x14ac:dyDescent="0.2">
      <c r="A5" s="82">
        <f t="shared" ref="A5:G5" si="2">$A$1-WEEKDAY($A$1)+COLUMN(A3)+7*(ROW(A3)-1)</f>
        <v>43723</v>
      </c>
      <c r="B5" s="82">
        <f t="shared" si="2"/>
        <v>43724</v>
      </c>
      <c r="C5" s="82">
        <f t="shared" si="2"/>
        <v>43725</v>
      </c>
      <c r="D5" s="82">
        <f t="shared" si="2"/>
        <v>43726</v>
      </c>
      <c r="E5" s="82">
        <f t="shared" si="2"/>
        <v>43727</v>
      </c>
      <c r="F5" s="82">
        <f t="shared" si="2"/>
        <v>43728</v>
      </c>
      <c r="G5" s="82">
        <f t="shared" si="2"/>
        <v>43729</v>
      </c>
    </row>
    <row r="6" spans="1:7" x14ac:dyDescent="0.2">
      <c r="A6" s="82">
        <f t="shared" ref="A6:G6" si="3">$A$1-WEEKDAY($A$1)+COLUMN(A4)+7*(ROW(A4)-1)</f>
        <v>43730</v>
      </c>
      <c r="B6" s="82">
        <f t="shared" si="3"/>
        <v>43731</v>
      </c>
      <c r="C6" s="82">
        <f t="shared" si="3"/>
        <v>43732</v>
      </c>
      <c r="D6" s="82">
        <f t="shared" si="3"/>
        <v>43733</v>
      </c>
      <c r="E6" s="82">
        <f t="shared" si="3"/>
        <v>43734</v>
      </c>
      <c r="F6" s="82">
        <f t="shared" si="3"/>
        <v>43735</v>
      </c>
      <c r="G6" s="82">
        <f t="shared" si="3"/>
        <v>43736</v>
      </c>
    </row>
    <row r="7" spans="1:7" x14ac:dyDescent="0.2">
      <c r="A7" s="82">
        <f t="shared" ref="A7:G8" si="4">$A$1-WEEKDAY($A$1)+COLUMN(A5)+7*(ROW(A5)-1)</f>
        <v>43737</v>
      </c>
      <c r="B7" s="82">
        <f t="shared" si="4"/>
        <v>43738</v>
      </c>
      <c r="C7" s="82">
        <f t="shared" si="4"/>
        <v>43739</v>
      </c>
      <c r="D7" s="82">
        <f t="shared" si="4"/>
        <v>43740</v>
      </c>
      <c r="E7" s="82">
        <f t="shared" si="4"/>
        <v>43741</v>
      </c>
      <c r="F7" s="82">
        <f t="shared" si="4"/>
        <v>43742</v>
      </c>
      <c r="G7" s="82">
        <f t="shared" si="4"/>
        <v>43743</v>
      </c>
    </row>
    <row r="8" spans="1:7" x14ac:dyDescent="0.2">
      <c r="A8" s="82">
        <f t="shared" si="4"/>
        <v>43744</v>
      </c>
      <c r="B8" s="82">
        <f t="shared" si="4"/>
        <v>43745</v>
      </c>
    </row>
  </sheetData>
  <phoneticPr fontId="6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8B700-AF6E-4BD7-A37A-7A797AE1BEDE}">
  <dimension ref="A1:P38"/>
  <sheetViews>
    <sheetView workbookViewId="0">
      <selection activeCell="S30" sqref="S30"/>
    </sheetView>
  </sheetViews>
  <sheetFormatPr defaultRowHeight="13" x14ac:dyDescent="0.2"/>
  <cols>
    <col min="1" max="1" width="5" style="135" customWidth="1"/>
    <col min="2" max="2" width="7.08984375" customWidth="1"/>
    <col min="3" max="16" width="5.6328125" style="135" customWidth="1"/>
    <col min="17" max="17" width="5.6328125" customWidth="1"/>
  </cols>
  <sheetData>
    <row r="1" spans="1:16" x14ac:dyDescent="0.2">
      <c r="B1" s="1290"/>
      <c r="C1" s="1290" t="s">
        <v>967</v>
      </c>
      <c r="D1" s="1290"/>
      <c r="E1" s="1290" t="s">
        <v>971</v>
      </c>
      <c r="F1" s="1290"/>
      <c r="G1" s="1290" t="s">
        <v>972</v>
      </c>
      <c r="H1" s="1290"/>
      <c r="I1" s="1290" t="s">
        <v>973</v>
      </c>
      <c r="J1" s="1290"/>
      <c r="K1" s="1111"/>
    </row>
    <row r="2" spans="1:16" x14ac:dyDescent="0.2">
      <c r="B2" s="1290"/>
      <c r="C2" s="87" t="s">
        <v>968</v>
      </c>
      <c r="D2" s="87" t="s">
        <v>969</v>
      </c>
      <c r="E2" s="87" t="s">
        <v>968</v>
      </c>
      <c r="F2" s="87" t="s">
        <v>969</v>
      </c>
      <c r="G2" s="87" t="s">
        <v>968</v>
      </c>
      <c r="H2" s="87" t="s">
        <v>969</v>
      </c>
      <c r="I2" s="87" t="s">
        <v>968</v>
      </c>
      <c r="J2" s="87" t="s">
        <v>969</v>
      </c>
      <c r="K2" s="1111" t="s">
        <v>987</v>
      </c>
    </row>
    <row r="3" spans="1:16" x14ac:dyDescent="0.2">
      <c r="B3" s="1111" t="s">
        <v>974</v>
      </c>
      <c r="C3" s="1111">
        <f>COUNTIF(D9:P9,"◎")</f>
        <v>1</v>
      </c>
      <c r="D3" s="1111">
        <f>COUNTIF(D10:P10,"◎")</f>
        <v>1</v>
      </c>
      <c r="E3" s="1112"/>
      <c r="F3" s="1112"/>
      <c r="G3" s="1112"/>
      <c r="H3" s="1112"/>
      <c r="I3" s="1112"/>
      <c r="J3" s="1112"/>
      <c r="K3" s="1111">
        <f>SUM(C3:J3)</f>
        <v>2</v>
      </c>
    </row>
    <row r="4" spans="1:16" x14ac:dyDescent="0.2">
      <c r="B4" s="1111" t="s">
        <v>975</v>
      </c>
      <c r="C4" s="1112"/>
      <c r="D4" s="1112"/>
      <c r="E4" s="1111">
        <f>COUNTIF(D11:P11,"◎")</f>
        <v>1</v>
      </c>
      <c r="F4" s="1111">
        <f>COUNTIF(D12:P12,"◎")</f>
        <v>1</v>
      </c>
      <c r="G4" s="1111">
        <f>COUNTIF(D13:P13,"◎")</f>
        <v>1</v>
      </c>
      <c r="H4" s="1111">
        <f>COUNTIF(D14:P14,"◎")</f>
        <v>1</v>
      </c>
      <c r="I4" s="1111">
        <f>COUNTIF(D15:P15,"◎")</f>
        <v>1</v>
      </c>
      <c r="J4" s="1111">
        <f>COUNTIF(D16:P16,"◎")</f>
        <v>1</v>
      </c>
      <c r="K4" s="1111">
        <f t="shared" ref="K4:K5" si="0">SUM(C4:J4)</f>
        <v>6</v>
      </c>
    </row>
    <row r="5" spans="1:16" x14ac:dyDescent="0.2">
      <c r="B5" s="1111" t="s">
        <v>976</v>
      </c>
      <c r="C5" s="1112"/>
      <c r="D5" s="1112"/>
      <c r="E5" s="1111">
        <f>COUNTIF(D17:P17,"◎")</f>
        <v>1</v>
      </c>
      <c r="F5" s="1111">
        <f>COUNTIF(D18:P18,"◎")</f>
        <v>1</v>
      </c>
      <c r="G5" s="1111">
        <f>COUNTIF(D19:P19,"◎")</f>
        <v>1</v>
      </c>
      <c r="H5" s="1111">
        <f>COUNTIF(D20:P20,"◎")</f>
        <v>1</v>
      </c>
      <c r="I5" s="1111">
        <f>COUNTIF(D21:P21,"◎")</f>
        <v>1</v>
      </c>
      <c r="J5" s="1111">
        <f>COUNTIF(D22:P22,"◎")</f>
        <v>1</v>
      </c>
      <c r="K5" s="1111">
        <f t="shared" si="0"/>
        <v>6</v>
      </c>
    </row>
    <row r="8" spans="1:16" x14ac:dyDescent="0.2">
      <c r="A8" s="1111" t="s">
        <v>980</v>
      </c>
      <c r="B8" s="1111" t="s">
        <v>981</v>
      </c>
      <c r="C8" s="1111" t="s">
        <v>982</v>
      </c>
      <c r="D8" s="72" t="s">
        <v>46</v>
      </c>
      <c r="E8" s="72" t="s">
        <v>707</v>
      </c>
      <c r="F8" s="72" t="s">
        <v>407</v>
      </c>
      <c r="G8" s="72" t="s">
        <v>540</v>
      </c>
      <c r="H8" s="72" t="s">
        <v>682</v>
      </c>
      <c r="I8" s="72" t="s">
        <v>769</v>
      </c>
      <c r="J8" s="72" t="s">
        <v>349</v>
      </c>
      <c r="K8" s="72" t="s">
        <v>886</v>
      </c>
      <c r="L8" s="72" t="s">
        <v>885</v>
      </c>
      <c r="M8" s="72" t="s">
        <v>851</v>
      </c>
      <c r="N8" s="72" t="s">
        <v>856</v>
      </c>
      <c r="O8" s="72" t="s">
        <v>883</v>
      </c>
      <c r="P8" s="72" t="s">
        <v>936</v>
      </c>
    </row>
    <row r="9" spans="1:16" x14ac:dyDescent="0.2">
      <c r="A9" s="1111" t="s">
        <v>967</v>
      </c>
      <c r="B9" s="158" t="s">
        <v>41</v>
      </c>
      <c r="C9" s="87" t="s">
        <v>968</v>
      </c>
      <c r="D9" s="951" t="s">
        <v>983</v>
      </c>
      <c r="E9" s="951" t="s">
        <v>985</v>
      </c>
      <c r="F9" s="951"/>
      <c r="G9" s="951" t="s">
        <v>984</v>
      </c>
      <c r="H9" s="951" t="s">
        <v>984</v>
      </c>
      <c r="I9" s="951" t="s">
        <v>984</v>
      </c>
      <c r="J9" s="1113"/>
      <c r="K9" s="951" t="s">
        <v>984</v>
      </c>
      <c r="L9" s="951" t="s">
        <v>984</v>
      </c>
      <c r="M9" s="951" t="s">
        <v>984</v>
      </c>
      <c r="N9" s="951"/>
      <c r="O9" s="951"/>
      <c r="P9" s="951"/>
    </row>
    <row r="10" spans="1:16" x14ac:dyDescent="0.2">
      <c r="A10" s="1111" t="s">
        <v>967</v>
      </c>
      <c r="B10" s="158" t="s">
        <v>41</v>
      </c>
      <c r="C10" s="87" t="s">
        <v>969</v>
      </c>
      <c r="D10" s="1111" t="s">
        <v>983</v>
      </c>
      <c r="E10" s="951" t="s">
        <v>985</v>
      </c>
      <c r="F10" s="1111"/>
      <c r="G10" s="1111" t="s">
        <v>986</v>
      </c>
      <c r="H10" s="951" t="s">
        <v>984</v>
      </c>
      <c r="I10" s="951" t="s">
        <v>984</v>
      </c>
      <c r="J10" s="1112"/>
      <c r="K10" s="1111"/>
      <c r="L10" s="1111"/>
      <c r="M10" s="951" t="s">
        <v>984</v>
      </c>
      <c r="N10" s="1111"/>
      <c r="O10" s="1111"/>
      <c r="P10" s="1111"/>
    </row>
    <row r="11" spans="1:16" x14ac:dyDescent="0.2">
      <c r="A11" s="1111" t="s">
        <v>977</v>
      </c>
      <c r="B11" s="158" t="s">
        <v>184</v>
      </c>
      <c r="C11" s="87" t="s">
        <v>968</v>
      </c>
      <c r="D11" s="1111" t="s">
        <v>984</v>
      </c>
      <c r="E11" s="951" t="s">
        <v>985</v>
      </c>
      <c r="F11" s="1111"/>
      <c r="G11" s="951" t="s">
        <v>984</v>
      </c>
      <c r="H11" s="951" t="s">
        <v>984</v>
      </c>
      <c r="I11" s="951" t="s">
        <v>984</v>
      </c>
      <c r="J11" s="1112"/>
      <c r="K11" s="951" t="s">
        <v>984</v>
      </c>
      <c r="L11" s="1111"/>
      <c r="M11" s="951" t="s">
        <v>984</v>
      </c>
      <c r="N11" s="1111"/>
      <c r="O11" s="1111"/>
      <c r="P11" s="1111"/>
    </row>
    <row r="12" spans="1:16" x14ac:dyDescent="0.2">
      <c r="A12" s="1111" t="s">
        <v>970</v>
      </c>
      <c r="B12" s="158" t="s">
        <v>184</v>
      </c>
      <c r="C12" s="87" t="s">
        <v>969</v>
      </c>
      <c r="D12" s="1111" t="s">
        <v>984</v>
      </c>
      <c r="E12" s="951" t="s">
        <v>985</v>
      </c>
      <c r="F12" s="1111"/>
      <c r="G12" s="951" t="s">
        <v>984</v>
      </c>
      <c r="H12" s="951" t="s">
        <v>984</v>
      </c>
      <c r="I12" s="951" t="s">
        <v>984</v>
      </c>
      <c r="J12" s="1112"/>
      <c r="K12" s="1111"/>
      <c r="L12" s="1111"/>
      <c r="M12" s="951" t="s">
        <v>984</v>
      </c>
      <c r="N12" s="1111"/>
      <c r="O12" s="1111"/>
      <c r="P12" s="1111"/>
    </row>
    <row r="13" spans="1:16" x14ac:dyDescent="0.2">
      <c r="A13" s="1111" t="s">
        <v>978</v>
      </c>
      <c r="B13" s="158" t="s">
        <v>184</v>
      </c>
      <c r="C13" s="87" t="s">
        <v>968</v>
      </c>
      <c r="D13" s="1111" t="s">
        <v>984</v>
      </c>
      <c r="E13" s="951" t="s">
        <v>985</v>
      </c>
      <c r="F13" s="1111"/>
      <c r="G13" s="951" t="s">
        <v>984</v>
      </c>
      <c r="H13" s="951" t="s">
        <v>984</v>
      </c>
      <c r="I13" s="951" t="s">
        <v>984</v>
      </c>
      <c r="J13" s="1112"/>
      <c r="K13" s="1111"/>
      <c r="L13" s="1111"/>
      <c r="M13" s="951" t="s">
        <v>984</v>
      </c>
      <c r="N13" s="1111"/>
      <c r="O13" s="1111"/>
      <c r="P13" s="1111"/>
    </row>
    <row r="14" spans="1:16" x14ac:dyDescent="0.2">
      <c r="A14" s="1111" t="s">
        <v>978</v>
      </c>
      <c r="B14" s="158" t="s">
        <v>184</v>
      </c>
      <c r="C14" s="87" t="s">
        <v>969</v>
      </c>
      <c r="D14" s="1111" t="s">
        <v>984</v>
      </c>
      <c r="E14" s="951" t="s">
        <v>985</v>
      </c>
      <c r="F14" s="1111"/>
      <c r="G14" s="951" t="s">
        <v>984</v>
      </c>
      <c r="H14" s="951" t="s">
        <v>984</v>
      </c>
      <c r="I14" s="951" t="s">
        <v>984</v>
      </c>
      <c r="J14" s="1112"/>
      <c r="K14" s="1111"/>
      <c r="L14" s="1111"/>
      <c r="M14" s="951" t="s">
        <v>984</v>
      </c>
      <c r="N14" s="1111"/>
      <c r="O14" s="1111"/>
      <c r="P14" s="1111"/>
    </row>
    <row r="15" spans="1:16" x14ac:dyDescent="0.2">
      <c r="A15" s="1111" t="s">
        <v>979</v>
      </c>
      <c r="B15" s="158" t="s">
        <v>184</v>
      </c>
      <c r="C15" s="87" t="s">
        <v>968</v>
      </c>
      <c r="D15" s="1111" t="s">
        <v>984</v>
      </c>
      <c r="E15" s="951" t="s">
        <v>985</v>
      </c>
      <c r="F15" s="1111"/>
      <c r="G15" s="951" t="s">
        <v>984</v>
      </c>
      <c r="H15" s="951" t="s">
        <v>984</v>
      </c>
      <c r="I15" s="951" t="s">
        <v>984</v>
      </c>
      <c r="J15" s="1112"/>
      <c r="K15" s="1111"/>
      <c r="L15" s="1111"/>
      <c r="M15" s="1111"/>
      <c r="N15" s="1111"/>
      <c r="O15" s="1111"/>
      <c r="P15" s="1111"/>
    </row>
    <row r="16" spans="1:16" x14ac:dyDescent="0.2">
      <c r="A16" s="1111" t="s">
        <v>979</v>
      </c>
      <c r="B16" s="158" t="s">
        <v>184</v>
      </c>
      <c r="C16" s="87" t="s">
        <v>969</v>
      </c>
      <c r="D16" s="1111" t="s">
        <v>984</v>
      </c>
      <c r="E16" s="951" t="s">
        <v>985</v>
      </c>
      <c r="F16" s="1111"/>
      <c r="G16" s="1111"/>
      <c r="H16" s="951" t="s">
        <v>984</v>
      </c>
      <c r="I16" s="951" t="s">
        <v>984</v>
      </c>
      <c r="J16" s="1112"/>
      <c r="K16" s="1111"/>
      <c r="L16" s="1111"/>
      <c r="M16" s="1111"/>
      <c r="N16" s="1111"/>
      <c r="O16" s="1111"/>
      <c r="P16" s="1111"/>
    </row>
    <row r="17" spans="1:16" x14ac:dyDescent="0.2">
      <c r="A17" s="1111" t="s">
        <v>977</v>
      </c>
      <c r="B17" s="158" t="s">
        <v>797</v>
      </c>
      <c r="C17" s="87" t="s">
        <v>968</v>
      </c>
      <c r="D17" s="1111" t="s">
        <v>985</v>
      </c>
      <c r="E17" s="1111"/>
      <c r="F17" s="951" t="s">
        <v>984</v>
      </c>
      <c r="G17" s="951" t="s">
        <v>984</v>
      </c>
      <c r="H17" s="1111"/>
      <c r="I17" s="1111"/>
      <c r="J17" s="1112"/>
      <c r="K17" s="1111"/>
      <c r="L17" s="951" t="s">
        <v>984</v>
      </c>
      <c r="M17" s="1111"/>
      <c r="N17" s="1111"/>
      <c r="O17" s="951" t="s">
        <v>984</v>
      </c>
      <c r="P17" s="951" t="s">
        <v>984</v>
      </c>
    </row>
    <row r="18" spans="1:16" x14ac:dyDescent="0.2">
      <c r="A18" s="1111" t="s">
        <v>970</v>
      </c>
      <c r="B18" s="158" t="s">
        <v>797</v>
      </c>
      <c r="C18" s="87" t="s">
        <v>969</v>
      </c>
      <c r="D18" s="1111" t="s">
        <v>985</v>
      </c>
      <c r="E18" s="1111"/>
      <c r="F18" s="951" t="s">
        <v>984</v>
      </c>
      <c r="G18" s="951" t="s">
        <v>984</v>
      </c>
      <c r="H18" s="1111"/>
      <c r="I18" s="1111"/>
      <c r="J18" s="1112"/>
      <c r="K18" s="1111"/>
      <c r="L18" s="951" t="s">
        <v>984</v>
      </c>
      <c r="M18" s="1111"/>
      <c r="N18" s="1111"/>
      <c r="O18" s="951" t="s">
        <v>984</v>
      </c>
      <c r="P18" s="951" t="s">
        <v>984</v>
      </c>
    </row>
    <row r="19" spans="1:16" x14ac:dyDescent="0.2">
      <c r="A19" s="1111" t="s">
        <v>978</v>
      </c>
      <c r="B19" s="158" t="s">
        <v>797</v>
      </c>
      <c r="C19" s="87" t="s">
        <v>968</v>
      </c>
      <c r="D19" s="1111" t="s">
        <v>985</v>
      </c>
      <c r="E19" s="1111"/>
      <c r="F19" s="951" t="s">
        <v>984</v>
      </c>
      <c r="G19" s="951" t="s">
        <v>984</v>
      </c>
      <c r="H19" s="1111"/>
      <c r="I19" s="1111"/>
      <c r="J19" s="1112"/>
      <c r="K19" s="1111"/>
      <c r="L19" s="951" t="s">
        <v>984</v>
      </c>
      <c r="M19" s="1111"/>
      <c r="N19" s="1111"/>
      <c r="O19" s="951" t="s">
        <v>984</v>
      </c>
      <c r="P19" s="951" t="s">
        <v>984</v>
      </c>
    </row>
    <row r="20" spans="1:16" x14ac:dyDescent="0.2">
      <c r="A20" s="1111" t="s">
        <v>978</v>
      </c>
      <c r="B20" s="158" t="s">
        <v>797</v>
      </c>
      <c r="C20" s="87" t="s">
        <v>969</v>
      </c>
      <c r="D20" s="1111" t="s">
        <v>985</v>
      </c>
      <c r="E20" s="1111"/>
      <c r="F20" s="951" t="s">
        <v>984</v>
      </c>
      <c r="G20" s="951" t="s">
        <v>984</v>
      </c>
      <c r="H20" s="1111"/>
      <c r="I20" s="1111"/>
      <c r="J20" s="1112"/>
      <c r="K20" s="1111"/>
      <c r="L20" s="951" t="s">
        <v>984</v>
      </c>
      <c r="M20" s="1111"/>
      <c r="N20" s="1111"/>
      <c r="O20" s="951" t="s">
        <v>984</v>
      </c>
      <c r="P20" s="951" t="s">
        <v>984</v>
      </c>
    </row>
    <row r="21" spans="1:16" x14ac:dyDescent="0.2">
      <c r="A21" s="1111" t="s">
        <v>979</v>
      </c>
      <c r="B21" s="158" t="s">
        <v>797</v>
      </c>
      <c r="C21" s="87" t="s">
        <v>968</v>
      </c>
      <c r="D21" s="1111" t="s">
        <v>985</v>
      </c>
      <c r="E21" s="1111"/>
      <c r="F21" s="1111"/>
      <c r="G21" s="951" t="s">
        <v>984</v>
      </c>
      <c r="H21" s="1111"/>
      <c r="I21" s="1111"/>
      <c r="J21" s="1112"/>
      <c r="K21" s="1111"/>
      <c r="L21" s="1111"/>
      <c r="M21" s="1111"/>
      <c r="N21" s="1111"/>
      <c r="O21" s="1111"/>
      <c r="P21" s="1111"/>
    </row>
    <row r="22" spans="1:16" x14ac:dyDescent="0.2">
      <c r="A22" s="1111" t="s">
        <v>979</v>
      </c>
      <c r="B22" s="158" t="s">
        <v>797</v>
      </c>
      <c r="C22" s="87" t="s">
        <v>969</v>
      </c>
      <c r="D22" s="1111" t="s">
        <v>985</v>
      </c>
      <c r="E22" s="1111"/>
      <c r="F22" s="1111"/>
      <c r="G22" s="951" t="s">
        <v>984</v>
      </c>
      <c r="H22" s="1111"/>
      <c r="I22" s="1111"/>
      <c r="J22" s="1112"/>
      <c r="K22" s="1111"/>
      <c r="L22" s="1111"/>
      <c r="M22" s="1111"/>
      <c r="N22" s="1111"/>
      <c r="O22" s="1111"/>
      <c r="P22" s="1111"/>
    </row>
    <row r="23" spans="1:16" x14ac:dyDescent="0.2">
      <c r="A23" s="1111" t="s">
        <v>967</v>
      </c>
      <c r="B23" s="158" t="s">
        <v>798</v>
      </c>
      <c r="C23" s="87" t="s">
        <v>968</v>
      </c>
      <c r="D23" s="1111" t="s">
        <v>983</v>
      </c>
      <c r="E23" s="1111"/>
      <c r="F23" s="951" t="s">
        <v>984</v>
      </c>
      <c r="G23" s="951" t="s">
        <v>984</v>
      </c>
      <c r="H23" s="1111"/>
      <c r="I23" s="1111"/>
      <c r="J23" s="1112"/>
      <c r="K23" s="1111"/>
      <c r="L23" s="1111"/>
      <c r="M23" s="1111"/>
      <c r="N23" s="951" t="s">
        <v>985</v>
      </c>
      <c r="O23" s="1111"/>
      <c r="P23" s="1111"/>
    </row>
    <row r="24" spans="1:16" x14ac:dyDescent="0.2">
      <c r="A24" s="1111" t="s">
        <v>967</v>
      </c>
      <c r="B24" s="158" t="s">
        <v>798</v>
      </c>
      <c r="C24" s="87" t="s">
        <v>969</v>
      </c>
      <c r="D24" s="1111" t="s">
        <v>983</v>
      </c>
      <c r="E24" s="1111"/>
      <c r="F24" s="951" t="s">
        <v>984</v>
      </c>
      <c r="G24" s="951" t="s">
        <v>984</v>
      </c>
      <c r="H24" s="1111"/>
      <c r="I24" s="1111"/>
      <c r="J24" s="1112"/>
      <c r="K24" s="1111"/>
      <c r="L24" s="1111"/>
      <c r="M24" s="1111"/>
      <c r="N24" s="951" t="s">
        <v>985</v>
      </c>
      <c r="O24" s="1111"/>
      <c r="P24" s="1111"/>
    </row>
    <row r="25" spans="1:16" x14ac:dyDescent="0.2">
      <c r="A25" s="1111" t="s">
        <v>977</v>
      </c>
      <c r="B25" s="158" t="s">
        <v>798</v>
      </c>
      <c r="C25" s="87" t="s">
        <v>968</v>
      </c>
      <c r="D25" s="1111" t="s">
        <v>983</v>
      </c>
      <c r="E25" s="1111"/>
      <c r="F25" s="1111"/>
      <c r="G25" s="1111"/>
      <c r="H25" s="1111"/>
      <c r="I25" s="1111"/>
      <c r="J25" s="1112"/>
      <c r="K25" s="1111"/>
      <c r="L25" s="1111"/>
      <c r="M25" s="1111"/>
      <c r="N25" s="951" t="s">
        <v>985</v>
      </c>
      <c r="O25" s="1111"/>
      <c r="P25" s="1111"/>
    </row>
    <row r="26" spans="1:16" x14ac:dyDescent="0.2">
      <c r="A26" s="1111" t="s">
        <v>970</v>
      </c>
      <c r="B26" s="158" t="s">
        <v>798</v>
      </c>
      <c r="C26" s="87" t="s">
        <v>969</v>
      </c>
      <c r="D26" s="1111" t="s">
        <v>983</v>
      </c>
      <c r="E26" s="1111"/>
      <c r="F26" s="1111"/>
      <c r="G26" s="1111"/>
      <c r="H26" s="1111"/>
      <c r="I26" s="1111"/>
      <c r="J26" s="1112"/>
      <c r="K26" s="1111"/>
      <c r="L26" s="1111"/>
      <c r="M26" s="1111"/>
      <c r="N26" s="951" t="s">
        <v>985</v>
      </c>
      <c r="O26" s="1111"/>
      <c r="P26" s="1111"/>
    </row>
    <row r="27" spans="1:16" x14ac:dyDescent="0.2">
      <c r="A27" s="1111" t="s">
        <v>978</v>
      </c>
      <c r="B27" s="158" t="s">
        <v>798</v>
      </c>
      <c r="C27" s="87" t="s">
        <v>968</v>
      </c>
      <c r="D27" s="1111" t="s">
        <v>983</v>
      </c>
      <c r="E27" s="1111"/>
      <c r="F27" s="1111"/>
      <c r="G27" s="1111"/>
      <c r="H27" s="1111"/>
      <c r="I27" s="1111"/>
      <c r="J27" s="1112"/>
      <c r="K27" s="1111"/>
      <c r="L27" s="1111"/>
      <c r="M27" s="1111"/>
      <c r="N27" s="951" t="s">
        <v>985</v>
      </c>
      <c r="O27" s="1111"/>
      <c r="P27" s="1111"/>
    </row>
    <row r="28" spans="1:16" x14ac:dyDescent="0.2">
      <c r="A28" s="1111" t="s">
        <v>978</v>
      </c>
      <c r="B28" s="158" t="s">
        <v>798</v>
      </c>
      <c r="C28" s="87" t="s">
        <v>969</v>
      </c>
      <c r="D28" s="1111" t="s">
        <v>983</v>
      </c>
      <c r="E28" s="1111"/>
      <c r="F28" s="1111"/>
      <c r="G28" s="1111"/>
      <c r="H28" s="1111"/>
      <c r="I28" s="1111"/>
      <c r="J28" s="1112"/>
      <c r="K28" s="1111"/>
      <c r="L28" s="1111"/>
      <c r="M28" s="1111"/>
      <c r="N28" s="951" t="s">
        <v>985</v>
      </c>
      <c r="O28" s="1111"/>
      <c r="P28" s="1111"/>
    </row>
    <row r="29" spans="1:16" x14ac:dyDescent="0.2">
      <c r="A29" s="1111" t="s">
        <v>979</v>
      </c>
      <c r="B29" s="158" t="s">
        <v>43</v>
      </c>
      <c r="C29" s="87" t="s">
        <v>968</v>
      </c>
      <c r="D29" s="1111" t="s">
        <v>983</v>
      </c>
      <c r="E29" s="1111"/>
      <c r="F29" s="1111"/>
      <c r="G29" s="1111"/>
      <c r="H29" s="1111"/>
      <c r="I29" s="1111"/>
      <c r="J29" s="1112"/>
      <c r="K29" s="1111"/>
      <c r="L29" s="1111"/>
      <c r="M29" s="1111"/>
      <c r="N29" s="951" t="s">
        <v>985</v>
      </c>
      <c r="O29" s="1111"/>
      <c r="P29" s="1111"/>
    </row>
    <row r="30" spans="1:16" ht="13.5" thickBot="1" x14ac:dyDescent="0.25">
      <c r="A30" s="1111" t="s">
        <v>979</v>
      </c>
      <c r="B30" s="1114" t="s">
        <v>43</v>
      </c>
      <c r="C30" s="1115" t="s">
        <v>969</v>
      </c>
      <c r="D30" s="1116" t="s">
        <v>983</v>
      </c>
      <c r="E30" s="1116"/>
      <c r="F30" s="1116"/>
      <c r="G30" s="1116"/>
      <c r="H30" s="1116"/>
      <c r="I30" s="1116"/>
      <c r="J30" s="1117"/>
      <c r="K30" s="1116"/>
      <c r="L30" s="1116"/>
      <c r="M30" s="1116"/>
      <c r="N30" s="998" t="s">
        <v>985</v>
      </c>
      <c r="O30" s="1116"/>
      <c r="P30" s="1116"/>
    </row>
    <row r="31" spans="1:16" ht="13.5" thickTop="1" x14ac:dyDescent="0.2">
      <c r="B31" s="1291" t="s">
        <v>997</v>
      </c>
      <c r="C31" s="1291"/>
      <c r="D31" s="1118">
        <f>COUNTIF(D9:D30,"◎")</f>
        <v>6</v>
      </c>
      <c r="E31" s="1118">
        <f t="shared" ref="E31:P31" si="1">COUNTIF(E9:E30,"◎")</f>
        <v>8</v>
      </c>
      <c r="F31" s="1118">
        <f t="shared" si="1"/>
        <v>0</v>
      </c>
      <c r="G31" s="1118">
        <f t="shared" si="1"/>
        <v>0</v>
      </c>
      <c r="H31" s="1118">
        <f t="shared" si="1"/>
        <v>0</v>
      </c>
      <c r="I31" s="1118">
        <f t="shared" si="1"/>
        <v>0</v>
      </c>
      <c r="J31" s="1118">
        <f t="shared" si="1"/>
        <v>0</v>
      </c>
      <c r="K31" s="1118">
        <f t="shared" si="1"/>
        <v>0</v>
      </c>
      <c r="L31" s="1118">
        <f t="shared" si="1"/>
        <v>0</v>
      </c>
      <c r="M31" s="1118">
        <f t="shared" si="1"/>
        <v>0</v>
      </c>
      <c r="N31" s="1118">
        <f t="shared" si="1"/>
        <v>8</v>
      </c>
      <c r="O31" s="1118">
        <f t="shared" si="1"/>
        <v>0</v>
      </c>
      <c r="P31" s="1118">
        <f t="shared" si="1"/>
        <v>0</v>
      </c>
    </row>
    <row r="32" spans="1:16" x14ac:dyDescent="0.2">
      <c r="B32" s="1290" t="s">
        <v>998</v>
      </c>
      <c r="C32" s="1290"/>
      <c r="D32" s="1111">
        <f>COUNTIF(D9:D30,"〇")</f>
        <v>6</v>
      </c>
      <c r="E32" s="1111">
        <f t="shared" ref="E32:P32" si="2">COUNTIF(E9:E30,"〇")</f>
        <v>0</v>
      </c>
      <c r="F32" s="1111">
        <f t="shared" si="2"/>
        <v>6</v>
      </c>
      <c r="G32" s="1111">
        <f t="shared" si="2"/>
        <v>14</v>
      </c>
      <c r="H32" s="1111">
        <f t="shared" si="2"/>
        <v>8</v>
      </c>
      <c r="I32" s="1111">
        <f t="shared" si="2"/>
        <v>8</v>
      </c>
      <c r="J32" s="1111">
        <f t="shared" si="2"/>
        <v>0</v>
      </c>
      <c r="K32" s="1111">
        <f t="shared" si="2"/>
        <v>2</v>
      </c>
      <c r="L32" s="1111">
        <f t="shared" si="2"/>
        <v>5</v>
      </c>
      <c r="M32" s="1111">
        <f t="shared" si="2"/>
        <v>6</v>
      </c>
      <c r="N32" s="1111">
        <f t="shared" si="2"/>
        <v>0</v>
      </c>
      <c r="O32" s="1111">
        <f t="shared" si="2"/>
        <v>4</v>
      </c>
      <c r="P32" s="1111">
        <f t="shared" si="2"/>
        <v>4</v>
      </c>
    </row>
    <row r="33" spans="1:7" x14ac:dyDescent="0.2">
      <c r="A33" s="135" t="s">
        <v>988</v>
      </c>
      <c r="F33" s="135" t="s">
        <v>999</v>
      </c>
    </row>
    <row r="34" spans="1:7" x14ac:dyDescent="0.2">
      <c r="A34" s="1111"/>
      <c r="B34" s="1290" t="s">
        <v>975</v>
      </c>
      <c r="C34" s="1290"/>
      <c r="D34" s="1111" t="s">
        <v>976</v>
      </c>
      <c r="F34" s="135" t="s">
        <v>985</v>
      </c>
      <c r="G34" s="1119" t="s">
        <v>1000</v>
      </c>
    </row>
    <row r="35" spans="1:7" x14ac:dyDescent="0.2">
      <c r="A35" s="1111">
        <v>1</v>
      </c>
      <c r="B35" s="1290" t="s">
        <v>989</v>
      </c>
      <c r="C35" s="1290"/>
      <c r="D35" s="1111" t="s">
        <v>993</v>
      </c>
      <c r="F35" s="135" t="s">
        <v>984</v>
      </c>
      <c r="G35" s="1119" t="s">
        <v>1001</v>
      </c>
    </row>
    <row r="36" spans="1:7" x14ac:dyDescent="0.2">
      <c r="A36" s="1111">
        <v>2</v>
      </c>
      <c r="B36" s="1290" t="s">
        <v>990</v>
      </c>
      <c r="C36" s="1290"/>
      <c r="D36" s="1111" t="s">
        <v>994</v>
      </c>
      <c r="F36" s="135" t="s">
        <v>986</v>
      </c>
      <c r="G36" s="1119" t="s">
        <v>1002</v>
      </c>
    </row>
    <row r="37" spans="1:7" x14ac:dyDescent="0.2">
      <c r="A37" s="1111">
        <v>3</v>
      </c>
      <c r="B37" s="1290" t="s">
        <v>991</v>
      </c>
      <c r="C37" s="1290"/>
      <c r="D37" s="1111" t="s">
        <v>995</v>
      </c>
      <c r="F37" s="135" t="s">
        <v>983</v>
      </c>
      <c r="G37" s="1119" t="s">
        <v>1003</v>
      </c>
    </row>
    <row r="38" spans="1:7" x14ac:dyDescent="0.2">
      <c r="A38" s="1111">
        <v>4</v>
      </c>
      <c r="B38" s="1290" t="s">
        <v>992</v>
      </c>
      <c r="C38" s="1290"/>
      <c r="D38" s="1111" t="s">
        <v>996</v>
      </c>
    </row>
  </sheetData>
  <mergeCells count="12">
    <mergeCell ref="E1:F1"/>
    <mergeCell ref="G1:H1"/>
    <mergeCell ref="I1:J1"/>
    <mergeCell ref="B38:C38"/>
    <mergeCell ref="B1:B2"/>
    <mergeCell ref="B34:C34"/>
    <mergeCell ref="B35:C35"/>
    <mergeCell ref="B36:C36"/>
    <mergeCell ref="B37:C37"/>
    <mergeCell ref="B31:C31"/>
    <mergeCell ref="B32:C32"/>
    <mergeCell ref="C1:D1"/>
  </mergeCells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B1:AN74"/>
  <sheetViews>
    <sheetView zoomScaleNormal="100" workbookViewId="0">
      <pane ySplit="13" topLeftCell="A44" activePane="bottomLeft" state="frozen"/>
      <selection activeCell="R37" sqref="R37"/>
      <selection pane="bottomLeft" activeCell="AM69" sqref="AM69"/>
    </sheetView>
  </sheetViews>
  <sheetFormatPr defaultColWidth="9" defaultRowHeight="11.25" customHeight="1" x14ac:dyDescent="0.2"/>
  <cols>
    <col min="1" max="1" width="3" style="167" customWidth="1"/>
    <col min="2" max="2" width="7.453125" style="167" customWidth="1"/>
    <col min="3" max="3" width="3.08984375" style="167" customWidth="1"/>
    <col min="4" max="6" width="5.6328125" style="167" customWidth="1"/>
    <col min="7" max="8" width="6.26953125" style="167" customWidth="1"/>
    <col min="9" max="10" width="5.6328125" style="167" customWidth="1"/>
    <col min="11" max="11" width="7.7265625" style="167" customWidth="1"/>
    <col min="12" max="12" width="7.453125" style="167" customWidth="1"/>
    <col min="13" max="37" width="5.6328125" style="167" customWidth="1"/>
    <col min="38" max="39" width="9" style="167"/>
    <col min="40" max="40" width="16.26953125" style="167" customWidth="1"/>
    <col min="41" max="16384" width="9" style="167"/>
  </cols>
  <sheetData>
    <row r="1" spans="2:40" ht="10.5" customHeight="1" thickBot="1" x14ac:dyDescent="0.25">
      <c r="B1" s="166"/>
      <c r="C1" s="166"/>
      <c r="D1" s="166"/>
      <c r="E1" s="166"/>
    </row>
    <row r="2" spans="2:40" ht="11.25" customHeight="1" x14ac:dyDescent="0.2">
      <c r="B2" s="1244">
        <f>日付!A1</f>
        <v>43709</v>
      </c>
      <c r="C2" s="1245"/>
      <c r="D2" s="1245"/>
      <c r="E2" s="1248" t="s">
        <v>133</v>
      </c>
      <c r="F2" s="1248"/>
      <c r="G2" s="1248"/>
      <c r="H2" s="1248"/>
      <c r="I2" s="1248"/>
      <c r="J2" s="1248"/>
      <c r="K2" s="1249"/>
      <c r="L2" s="25"/>
      <c r="M2" s="1252">
        <f>日付!A1</f>
        <v>43709</v>
      </c>
      <c r="N2" s="1253"/>
      <c r="O2" s="1227" t="s">
        <v>433</v>
      </c>
      <c r="P2" s="1256">
        <f>EOMONTH(M2,0)</f>
        <v>43738</v>
      </c>
      <c r="Q2" s="1257"/>
      <c r="R2" s="1260"/>
      <c r="S2" s="1261"/>
      <c r="V2" s="168" t="s">
        <v>137</v>
      </c>
      <c r="W2" s="169"/>
      <c r="X2" s="170" t="s">
        <v>31</v>
      </c>
      <c r="AC2" s="171"/>
      <c r="AD2" s="172"/>
      <c r="AE2" s="173" t="s">
        <v>3</v>
      </c>
      <c r="AF2" s="174"/>
      <c r="AG2" s="174"/>
      <c r="AH2" s="174"/>
      <c r="AI2" s="1276" t="s">
        <v>165</v>
      </c>
      <c r="AJ2" s="1227"/>
      <c r="AK2" s="1227"/>
      <c r="AL2" s="1229" t="s">
        <v>166</v>
      </c>
    </row>
    <row r="3" spans="2:40" ht="11.25" customHeight="1" thickBot="1" x14ac:dyDescent="0.25">
      <c r="B3" s="1246"/>
      <c r="C3" s="1247"/>
      <c r="D3" s="1247"/>
      <c r="E3" s="1250"/>
      <c r="F3" s="1250"/>
      <c r="G3" s="1250"/>
      <c r="H3" s="1250"/>
      <c r="I3" s="1250"/>
      <c r="J3" s="1250"/>
      <c r="K3" s="1251"/>
      <c r="L3" s="25"/>
      <c r="M3" s="1254"/>
      <c r="N3" s="1255"/>
      <c r="O3" s="1228"/>
      <c r="P3" s="1258"/>
      <c r="Q3" s="1259"/>
      <c r="R3" s="1262"/>
      <c r="S3" s="1258"/>
      <c r="V3" s="175" t="s">
        <v>138</v>
      </c>
      <c r="W3" s="176"/>
      <c r="X3" s="177" t="s">
        <v>31</v>
      </c>
      <c r="Z3" s="178"/>
      <c r="AA3" s="178"/>
      <c r="AB3" s="178"/>
      <c r="AC3" s="179"/>
      <c r="AD3" s="180"/>
      <c r="AE3" s="181">
        <f>COUNTA(AC2:AD3)</f>
        <v>0</v>
      </c>
      <c r="AF3" s="174"/>
      <c r="AG3" s="174"/>
      <c r="AH3" s="174"/>
      <c r="AI3" s="1277"/>
      <c r="AJ3" s="1228"/>
      <c r="AK3" s="1228"/>
      <c r="AL3" s="1230"/>
    </row>
    <row r="4" spans="2:40" ht="11.25" hidden="1" customHeight="1" thickBot="1" x14ac:dyDescent="0.25">
      <c r="B4" s="41"/>
      <c r="C4" s="41"/>
      <c r="D4" s="41"/>
      <c r="E4" s="2"/>
      <c r="F4" s="2"/>
      <c r="G4" s="2"/>
      <c r="H4" s="2"/>
      <c r="I4" s="2"/>
      <c r="J4" s="2"/>
      <c r="K4" s="2"/>
      <c r="L4" s="25"/>
      <c r="M4" s="183"/>
      <c r="N4" s="183"/>
      <c r="O4" s="183"/>
      <c r="P4" s="183"/>
      <c r="Q4" s="184"/>
      <c r="R4" s="185"/>
      <c r="S4" s="185"/>
      <c r="W4" s="186"/>
      <c r="X4" s="186"/>
      <c r="Y4" s="187"/>
      <c r="Z4" s="178"/>
      <c r="AA4" s="178"/>
      <c r="AB4" s="178"/>
      <c r="AC4" s="188"/>
      <c r="AD4" s="188"/>
      <c r="AF4" s="174"/>
      <c r="AG4" s="174"/>
      <c r="AH4" s="174"/>
      <c r="AI4" s="182"/>
      <c r="AJ4" s="184"/>
      <c r="AK4" s="184"/>
      <c r="AL4" s="182"/>
    </row>
    <row r="5" spans="2:40" ht="11.25" customHeight="1" thickBot="1" x14ac:dyDescent="0.25">
      <c r="B5" s="1231" t="s">
        <v>126</v>
      </c>
      <c r="C5" s="1234" t="s">
        <v>38</v>
      </c>
      <c r="D5" s="1236" t="s">
        <v>25</v>
      </c>
      <c r="E5" s="1238" t="s">
        <v>26</v>
      </c>
      <c r="F5" s="1240" t="s">
        <v>767</v>
      </c>
      <c r="G5" s="1242" t="s">
        <v>768</v>
      </c>
      <c r="H5" s="1240" t="s">
        <v>99</v>
      </c>
      <c r="I5" s="1263" t="s">
        <v>100</v>
      </c>
      <c r="J5" s="1240" t="s">
        <v>31</v>
      </c>
      <c r="K5" s="1265" t="s">
        <v>434</v>
      </c>
      <c r="L5" s="1268" t="s">
        <v>435</v>
      </c>
      <c r="M5" s="550"/>
      <c r="N5" s="547"/>
      <c r="O5" s="1271" t="s">
        <v>171</v>
      </c>
      <c r="P5" s="1272"/>
      <c r="Q5" s="189" t="s">
        <v>25</v>
      </c>
      <c r="R5" s="190" t="s">
        <v>26</v>
      </c>
      <c r="S5" s="190" t="s">
        <v>169</v>
      </c>
      <c r="T5" s="190" t="s">
        <v>98</v>
      </c>
      <c r="U5" s="190" t="s">
        <v>99</v>
      </c>
      <c r="V5" s="1273" t="s">
        <v>30</v>
      </c>
      <c r="W5" s="1274"/>
      <c r="X5" s="1275"/>
      <c r="Y5" s="705"/>
      <c r="Z5" s="705"/>
      <c r="AA5" s="705"/>
      <c r="AB5" s="706"/>
      <c r="AC5" s="704"/>
      <c r="AD5" s="1219" t="s">
        <v>172</v>
      </c>
      <c r="AE5" s="1221" t="s">
        <v>57</v>
      </c>
      <c r="AF5" s="191"/>
      <c r="AG5" s="191"/>
      <c r="AH5" s="191"/>
      <c r="AI5" s="191"/>
      <c r="AJ5" s="191"/>
      <c r="AK5" s="186"/>
      <c r="AL5" s="1188"/>
      <c r="AM5" s="186"/>
    </row>
    <row r="6" spans="2:40" s="186" customFormat="1" ht="11.25" customHeight="1" thickBot="1" x14ac:dyDescent="0.25">
      <c r="B6" s="1232"/>
      <c r="C6" s="1235"/>
      <c r="D6" s="1237"/>
      <c r="E6" s="1239"/>
      <c r="F6" s="1241"/>
      <c r="G6" s="1243"/>
      <c r="H6" s="1241"/>
      <c r="I6" s="1264"/>
      <c r="J6" s="1241"/>
      <c r="K6" s="1266"/>
      <c r="L6" s="1269"/>
      <c r="M6" s="550"/>
      <c r="N6" s="548"/>
      <c r="O6" s="1222" t="str">
        <f>H12</f>
        <v>15：15～16:45</v>
      </c>
      <c r="P6" s="1223"/>
      <c r="Q6" s="192">
        <f>K23</f>
        <v>1</v>
      </c>
      <c r="R6" s="193">
        <f>K33</f>
        <v>1</v>
      </c>
      <c r="S6" s="192">
        <f>K43</f>
        <v>1</v>
      </c>
      <c r="T6" s="192">
        <f>K53</f>
        <v>1</v>
      </c>
      <c r="U6" s="192">
        <f>K63</f>
        <v>0</v>
      </c>
      <c r="V6" s="1224" t="str">
        <f>H65</f>
        <v>13：00～14：30</v>
      </c>
      <c r="W6" s="1225"/>
      <c r="X6" s="708">
        <f>K74</f>
        <v>1</v>
      </c>
      <c r="Y6" s="1226"/>
      <c r="Z6" s="1226"/>
      <c r="AA6" s="707"/>
      <c r="AB6" s="707"/>
      <c r="AC6" s="704"/>
      <c r="AD6" s="1219"/>
      <c r="AE6" s="1221"/>
      <c r="AF6" s="194"/>
      <c r="AG6" s="194"/>
      <c r="AH6" s="194"/>
      <c r="AI6" s="194"/>
      <c r="AJ6" s="195"/>
      <c r="AL6" s="1188"/>
    </row>
    <row r="7" spans="2:40" s="186" customFormat="1" ht="11.25" customHeight="1" x14ac:dyDescent="0.2">
      <c r="B7" s="1232"/>
      <c r="C7" s="45" t="s">
        <v>129</v>
      </c>
      <c r="D7" s="47">
        <f>IF(ISBLANK(C18),"",C18)</f>
        <v>4</v>
      </c>
      <c r="E7" s="47">
        <f>IF(ISBLANK(C28),"",C28)</f>
        <v>4</v>
      </c>
      <c r="F7" s="47">
        <f>IF(ISBLANK(C38),"",C38)</f>
        <v>4</v>
      </c>
      <c r="G7" s="47">
        <f>IF(ISBLANK(C38),"",C38)</f>
        <v>4</v>
      </c>
      <c r="H7" s="47">
        <f>IF(ISBLANK(C38),"",C38)</f>
        <v>4</v>
      </c>
      <c r="I7" s="47">
        <f>IF(ISBLANK(C69),"",C69)</f>
        <v>5</v>
      </c>
      <c r="J7" s="1088"/>
      <c r="K7" s="1266"/>
      <c r="L7" s="1269"/>
      <c r="M7" s="550"/>
      <c r="N7" s="548"/>
      <c r="O7" s="1209" t="str">
        <f>N12</f>
        <v>16：50～18：20</v>
      </c>
      <c r="P7" s="1210"/>
      <c r="Q7" s="196">
        <f>Q23</f>
        <v>2</v>
      </c>
      <c r="R7" s="197">
        <f>Q33</f>
        <v>5</v>
      </c>
      <c r="S7" s="196">
        <f>Q43</f>
        <v>3</v>
      </c>
      <c r="T7" s="196">
        <f>Q53</f>
        <v>3</v>
      </c>
      <c r="U7" s="196">
        <f>Q63</f>
        <v>3</v>
      </c>
      <c r="V7" s="1211" t="str">
        <f>N65</f>
        <v>14：35～16：05</v>
      </c>
      <c r="W7" s="1212"/>
      <c r="X7" s="709">
        <f>Q74</f>
        <v>1</v>
      </c>
      <c r="Y7" s="1213"/>
      <c r="Z7" s="1213"/>
      <c r="AA7" s="706"/>
      <c r="AB7" s="705"/>
      <c r="AC7" s="704"/>
      <c r="AD7" s="1217" t="s">
        <v>174</v>
      </c>
      <c r="AE7" s="1219" t="s">
        <v>436</v>
      </c>
      <c r="AF7" s="198"/>
      <c r="AG7" s="198"/>
      <c r="AH7" s="198"/>
      <c r="AI7" s="198"/>
      <c r="AJ7" s="195"/>
      <c r="AL7" s="1220"/>
    </row>
    <row r="8" spans="2:40" s="186" customFormat="1" ht="11.25" customHeight="1" thickBot="1" x14ac:dyDescent="0.25">
      <c r="B8" s="1232"/>
      <c r="C8" s="45" t="s">
        <v>437</v>
      </c>
      <c r="D8" s="50">
        <f>IF(ISBLANK(C21),"",C21)</f>
        <v>7</v>
      </c>
      <c r="E8" s="51">
        <f>IF(ISBLANK(C31),"",C31)</f>
        <v>7</v>
      </c>
      <c r="F8" s="51">
        <f>IF(ISBLANK(C41),"",C41)</f>
        <v>7</v>
      </c>
      <c r="G8" s="51">
        <f>IF(ISBLANK(C41),"",C41)</f>
        <v>7</v>
      </c>
      <c r="H8" s="51">
        <f>IF(ISBLANK(C41),"",C41)</f>
        <v>7</v>
      </c>
      <c r="I8" s="51">
        <f>IF(ISBLANK(C72),"",C72)</f>
        <v>7</v>
      </c>
      <c r="J8" s="1089"/>
      <c r="K8" s="1267"/>
      <c r="L8" s="1270"/>
      <c r="M8" s="550"/>
      <c r="N8" s="548"/>
      <c r="O8" s="1209" t="str">
        <f>T12</f>
        <v>18：25～19：55</v>
      </c>
      <c r="P8" s="1210"/>
      <c r="Q8" s="196">
        <f>W23</f>
        <v>2</v>
      </c>
      <c r="R8" s="197">
        <f>W33</f>
        <v>4</v>
      </c>
      <c r="S8" s="703">
        <f>W43</f>
        <v>5</v>
      </c>
      <c r="T8" s="196">
        <f>W53</f>
        <v>5</v>
      </c>
      <c r="U8" s="196">
        <f>W63</f>
        <v>4</v>
      </c>
      <c r="V8" s="1211" t="str">
        <f>T65</f>
        <v>16：10～17：40</v>
      </c>
      <c r="W8" s="1212"/>
      <c r="X8" s="709">
        <f>W74</f>
        <v>4</v>
      </c>
      <c r="Y8" s="1213"/>
      <c r="Z8" s="1213"/>
      <c r="AA8" s="706"/>
      <c r="AB8" s="705"/>
      <c r="AC8" s="704"/>
      <c r="AD8" s="1218"/>
      <c r="AE8" s="1219"/>
      <c r="AF8" s="198"/>
      <c r="AG8" s="198"/>
      <c r="AH8" s="198"/>
      <c r="AI8" s="198"/>
      <c r="AJ8" s="195"/>
      <c r="AL8" s="1188"/>
    </row>
    <row r="9" spans="2:40" s="186" customFormat="1" ht="11.25" customHeight="1" thickTop="1" thickBot="1" x14ac:dyDescent="0.25">
      <c r="B9" s="1232"/>
      <c r="C9" s="46" t="s">
        <v>135</v>
      </c>
      <c r="D9" s="48">
        <f>IF(ISBLANK(B15),"",B19)</f>
        <v>8</v>
      </c>
      <c r="E9" s="48">
        <f>IF(ISBLANK(B25),"",B29)</f>
        <v>13</v>
      </c>
      <c r="F9" s="48">
        <f>IF(ISBLANK(B35),"",B39)</f>
        <v>13</v>
      </c>
      <c r="G9" s="48">
        <f>IF(ISBLANK(B45),"",B49)</f>
        <v>12</v>
      </c>
      <c r="H9" s="48">
        <f>IF(ISBLANK(B55),"",B59)</f>
        <v>11</v>
      </c>
      <c r="I9" s="48">
        <f>IF(ISBLANK(B66),"",B70)</f>
        <v>9</v>
      </c>
      <c r="J9" s="1090"/>
      <c r="K9" s="546">
        <f>D9+E9+F9+G9+H9+I9+J9</f>
        <v>66</v>
      </c>
      <c r="L9" s="1207">
        <f>D7*D8+E7*D8+F7*F8+G7*G8+H7*H8+I7*I8+J7*J8</f>
        <v>175</v>
      </c>
      <c r="M9" s="201"/>
      <c r="N9" s="549"/>
      <c r="O9" s="1209" t="str">
        <f>Z12</f>
        <v>20：00～21：30</v>
      </c>
      <c r="P9" s="1210"/>
      <c r="Q9" s="196">
        <f>AC23</f>
        <v>3</v>
      </c>
      <c r="R9" s="197">
        <f>AC33</f>
        <v>3</v>
      </c>
      <c r="S9" s="196">
        <f>AC43</f>
        <v>4</v>
      </c>
      <c r="T9" s="196">
        <f>AC53</f>
        <v>3</v>
      </c>
      <c r="U9" s="196">
        <f>AC63</f>
        <v>4</v>
      </c>
      <c r="V9" s="1211" t="str">
        <f>Z65</f>
        <v>17：45～19：15</v>
      </c>
      <c r="W9" s="1212"/>
      <c r="X9" s="709">
        <f>AC74</f>
        <v>2</v>
      </c>
      <c r="Y9" s="1213"/>
      <c r="Z9" s="1213"/>
      <c r="AA9" s="706"/>
      <c r="AB9" s="705"/>
      <c r="AC9" s="704"/>
      <c r="AD9" s="1214" t="s">
        <v>173</v>
      </c>
      <c r="AE9" s="1215" t="s">
        <v>438</v>
      </c>
      <c r="AF9" s="198"/>
      <c r="AG9" s="198"/>
      <c r="AH9" s="198"/>
      <c r="AI9" s="198"/>
      <c r="AJ9" s="195"/>
      <c r="AL9" s="1188"/>
    </row>
    <row r="10" spans="2:40" ht="11.25" customHeight="1" thickBot="1" x14ac:dyDescent="0.25">
      <c r="B10" s="1233"/>
      <c r="C10" s="42"/>
      <c r="D10" s="43">
        <f>IF(ISBLANK(B15),"",B23)</f>
        <v>0.2857142857142857</v>
      </c>
      <c r="E10" s="44">
        <f>IF(ISBLANK(B25),"",B33)</f>
        <v>0.4642857142857143</v>
      </c>
      <c r="F10" s="44">
        <f>IF(ISBLANK(B35),"",B43)</f>
        <v>0.4642857142857143</v>
      </c>
      <c r="G10" s="44">
        <f>IF(ISBLANK(B45),"",B53)</f>
        <v>0.42857142857142855</v>
      </c>
      <c r="H10" s="44">
        <f>IF(ISBLANK(B59),"",B63)</f>
        <v>0.39285714285714285</v>
      </c>
      <c r="I10" s="44">
        <f>IF(ISBLANK(B66),"",B74)</f>
        <v>0.25714285714285712</v>
      </c>
      <c r="J10" s="1091"/>
      <c r="K10" s="52">
        <f>K9/L9</f>
        <v>0.37714285714285717</v>
      </c>
      <c r="L10" s="1208"/>
      <c r="M10" s="201"/>
      <c r="N10" s="549"/>
      <c r="O10" s="1189" t="str">
        <f>AF12</f>
        <v>21：35～23：05</v>
      </c>
      <c r="P10" s="1190"/>
      <c r="Q10" s="1092">
        <f>AI23</f>
        <v>0</v>
      </c>
      <c r="R10" s="1093">
        <f>AI33</f>
        <v>0</v>
      </c>
      <c r="S10" s="1092">
        <f>AI43</f>
        <v>0</v>
      </c>
      <c r="T10" s="1092">
        <f>AI53</f>
        <v>0</v>
      </c>
      <c r="U10" s="1092">
        <f>AI63</f>
        <v>0</v>
      </c>
      <c r="V10" s="1191" t="str">
        <f>AF65</f>
        <v>19：20～20：50</v>
      </c>
      <c r="W10" s="1192"/>
      <c r="X10" s="710">
        <f>AI74</f>
        <v>1</v>
      </c>
      <c r="Y10" s="707"/>
      <c r="Z10" s="707"/>
      <c r="AA10" s="707"/>
      <c r="AB10" s="707"/>
      <c r="AC10" s="705"/>
      <c r="AD10" s="1214"/>
      <c r="AE10" s="1215"/>
      <c r="AF10" s="194"/>
      <c r="AG10" s="194"/>
      <c r="AH10" s="194"/>
      <c r="AI10" s="194"/>
      <c r="AJ10" s="195"/>
      <c r="AK10" s="186"/>
      <c r="AL10" s="1188"/>
      <c r="AM10" s="186"/>
    </row>
    <row r="11" spans="2:40" ht="11.25" customHeight="1" thickBot="1" x14ac:dyDescent="0.25"/>
    <row r="12" spans="2:40" s="186" customFormat="1" ht="12.75" customHeight="1" x14ac:dyDescent="0.2">
      <c r="B12" s="1193" t="s">
        <v>127</v>
      </c>
      <c r="C12" s="1195" t="s">
        <v>110</v>
      </c>
      <c r="D12" s="1197" t="s">
        <v>39</v>
      </c>
      <c r="E12" s="1198"/>
      <c r="F12" s="1198"/>
      <c r="G12" s="202"/>
      <c r="H12" s="1201" t="s">
        <v>843</v>
      </c>
      <c r="I12" s="1202"/>
      <c r="J12" s="1202"/>
      <c r="K12" s="1202"/>
      <c r="L12" s="1202"/>
      <c r="M12" s="1203"/>
      <c r="N12" s="1201" t="s">
        <v>844</v>
      </c>
      <c r="O12" s="1202"/>
      <c r="P12" s="1202"/>
      <c r="Q12" s="1202"/>
      <c r="R12" s="1202"/>
      <c r="S12" s="1203"/>
      <c r="T12" s="1204" t="s">
        <v>845</v>
      </c>
      <c r="U12" s="1205"/>
      <c r="V12" s="1205"/>
      <c r="W12" s="1205"/>
      <c r="X12" s="1205"/>
      <c r="Y12" s="1206"/>
      <c r="Z12" s="1204" t="s">
        <v>954</v>
      </c>
      <c r="AA12" s="1205"/>
      <c r="AB12" s="1205"/>
      <c r="AC12" s="1205"/>
      <c r="AD12" s="1205"/>
      <c r="AE12" s="1206"/>
      <c r="AF12" s="1201" t="s">
        <v>847</v>
      </c>
      <c r="AG12" s="1202"/>
      <c r="AH12" s="1202"/>
      <c r="AI12" s="1202"/>
      <c r="AJ12" s="1202"/>
      <c r="AK12" s="1203"/>
      <c r="AL12" s="1216" t="s">
        <v>376</v>
      </c>
      <c r="AM12" s="1216"/>
      <c r="AN12" s="1216"/>
    </row>
    <row r="13" spans="2:40" s="186" customFormat="1" ht="12.75" customHeight="1" thickBot="1" x14ac:dyDescent="0.25">
      <c r="B13" s="1194"/>
      <c r="C13" s="1196"/>
      <c r="D13" s="1199"/>
      <c r="E13" s="1200"/>
      <c r="F13" s="1200"/>
      <c r="G13" s="203" t="s">
        <v>437</v>
      </c>
      <c r="H13" s="204" t="s">
        <v>439</v>
      </c>
      <c r="I13" s="205" t="s">
        <v>440</v>
      </c>
      <c r="J13" s="205" t="s">
        <v>123</v>
      </c>
      <c r="K13" s="205" t="s">
        <v>124</v>
      </c>
      <c r="L13" s="205" t="s">
        <v>128</v>
      </c>
      <c r="M13" s="206" t="s">
        <v>97</v>
      </c>
      <c r="N13" s="207" t="s">
        <v>439</v>
      </c>
      <c r="O13" s="205" t="s">
        <v>440</v>
      </c>
      <c r="P13" s="205" t="s">
        <v>123</v>
      </c>
      <c r="Q13" s="205" t="s">
        <v>124</v>
      </c>
      <c r="R13" s="205" t="s">
        <v>128</v>
      </c>
      <c r="S13" s="206" t="s">
        <v>97</v>
      </c>
      <c r="T13" s="208" t="s">
        <v>439</v>
      </c>
      <c r="U13" s="208" t="s">
        <v>440</v>
      </c>
      <c r="V13" s="207" t="s">
        <v>123</v>
      </c>
      <c r="W13" s="205" t="s">
        <v>124</v>
      </c>
      <c r="X13" s="205" t="s">
        <v>128</v>
      </c>
      <c r="Y13" s="209" t="s">
        <v>97</v>
      </c>
      <c r="Z13" s="207" t="s">
        <v>439</v>
      </c>
      <c r="AA13" s="205" t="s">
        <v>440</v>
      </c>
      <c r="AB13" s="205" t="s">
        <v>123</v>
      </c>
      <c r="AC13" s="205" t="s">
        <v>124</v>
      </c>
      <c r="AD13" s="205" t="s">
        <v>128</v>
      </c>
      <c r="AE13" s="206" t="s">
        <v>97</v>
      </c>
      <c r="AF13" s="207" t="s">
        <v>439</v>
      </c>
      <c r="AG13" s="205" t="s">
        <v>440</v>
      </c>
      <c r="AH13" s="205" t="s">
        <v>123</v>
      </c>
      <c r="AI13" s="205" t="s">
        <v>124</v>
      </c>
      <c r="AJ13" s="205" t="s">
        <v>128</v>
      </c>
      <c r="AK13" s="206" t="s">
        <v>97</v>
      </c>
      <c r="AL13" s="210" t="s">
        <v>123</v>
      </c>
      <c r="AM13" s="211" t="s">
        <v>129</v>
      </c>
      <c r="AN13" s="211" t="s">
        <v>347</v>
      </c>
    </row>
    <row r="14" spans="2:40" s="186" customFormat="1" ht="5.25" customHeight="1" thickBot="1" x14ac:dyDescent="0.25">
      <c r="B14" s="212"/>
    </row>
    <row r="15" spans="2:40" s="579" customFormat="1" ht="11.25" customHeight="1" thickBot="1" x14ac:dyDescent="0.25">
      <c r="B15" s="1183">
        <f>日付!B3</f>
        <v>43710</v>
      </c>
      <c r="C15" s="1172" t="s">
        <v>25</v>
      </c>
      <c r="D15" s="1185" t="s">
        <v>130</v>
      </c>
      <c r="E15" s="1186"/>
      <c r="F15" s="1187"/>
      <c r="G15" s="491">
        <v>1</v>
      </c>
      <c r="H15" s="638"/>
      <c r="I15" s="639"/>
      <c r="J15" s="588"/>
      <c r="K15" s="588"/>
      <c r="L15" s="591"/>
      <c r="M15" s="590"/>
      <c r="N15" s="593"/>
      <c r="O15" s="594"/>
      <c r="P15" s="588"/>
      <c r="Q15" s="588"/>
      <c r="R15" s="591"/>
      <c r="S15" s="590"/>
      <c r="T15" s="450"/>
      <c r="U15" s="451"/>
      <c r="V15" s="89"/>
      <c r="W15" s="599"/>
      <c r="X15" s="109"/>
      <c r="Y15" s="90"/>
      <c r="Z15" s="450"/>
      <c r="AA15" s="451"/>
      <c r="AB15" s="89"/>
      <c r="AC15" s="89"/>
      <c r="AD15" s="109"/>
      <c r="AE15" s="90"/>
      <c r="AF15" s="593"/>
      <c r="AG15" s="594"/>
      <c r="AH15" s="588"/>
      <c r="AI15" s="633"/>
      <c r="AJ15" s="591"/>
      <c r="AK15" s="590"/>
    </row>
    <row r="16" spans="2:40" s="579" customFormat="1" ht="11.25" customHeight="1" x14ac:dyDescent="0.2">
      <c r="B16" s="1184"/>
      <c r="C16" s="1173"/>
      <c r="D16" s="640" t="s">
        <v>48</v>
      </c>
      <c r="E16" s="641">
        <v>0.54166666666666663</v>
      </c>
      <c r="F16" s="642" t="s">
        <v>766</v>
      </c>
      <c r="G16" s="165">
        <v>2</v>
      </c>
      <c r="H16" s="161">
        <v>0.63541666666666663</v>
      </c>
      <c r="I16" s="162">
        <v>0.69791666666666663</v>
      </c>
      <c r="J16" s="69" t="s">
        <v>568</v>
      </c>
      <c r="K16" s="69" t="s">
        <v>45</v>
      </c>
      <c r="L16" s="70" t="s">
        <v>33</v>
      </c>
      <c r="M16" s="163" t="s">
        <v>46</v>
      </c>
      <c r="N16" s="161">
        <v>0.70138888888888884</v>
      </c>
      <c r="O16" s="162">
        <v>0.76388888888888884</v>
      </c>
      <c r="P16" s="69" t="s">
        <v>535</v>
      </c>
      <c r="Q16" s="69" t="s">
        <v>45</v>
      </c>
      <c r="R16" s="70" t="s">
        <v>33</v>
      </c>
      <c r="S16" s="163" t="s">
        <v>46</v>
      </c>
      <c r="T16" s="161">
        <v>0.76736111111111116</v>
      </c>
      <c r="U16" s="162">
        <v>0.82986111111111116</v>
      </c>
      <c r="V16" s="69" t="s">
        <v>822</v>
      </c>
      <c r="W16" s="69" t="s">
        <v>47</v>
      </c>
      <c r="X16" s="70" t="s">
        <v>33</v>
      </c>
      <c r="Y16" s="163" t="s">
        <v>46</v>
      </c>
      <c r="Z16" s="161">
        <v>0.83333333333333337</v>
      </c>
      <c r="AA16" s="162">
        <v>0.89583333333333337</v>
      </c>
      <c r="AB16" s="69" t="s">
        <v>681</v>
      </c>
      <c r="AC16" s="69" t="s">
        <v>151</v>
      </c>
      <c r="AD16" s="70" t="s">
        <v>33</v>
      </c>
      <c r="AE16" s="163" t="s">
        <v>46</v>
      </c>
      <c r="AF16" s="607"/>
      <c r="AG16" s="608"/>
      <c r="AH16" s="599"/>
      <c r="AI16" s="633"/>
      <c r="AJ16" s="600"/>
      <c r="AK16" s="609"/>
    </row>
    <row r="17" spans="2:37" s="579" customFormat="1" ht="11.25" customHeight="1" thickBot="1" x14ac:dyDescent="0.25">
      <c r="B17" s="1184"/>
      <c r="C17" s="1173"/>
      <c r="D17" s="640" t="s">
        <v>707</v>
      </c>
      <c r="E17" s="641">
        <v>0.54166666666666663</v>
      </c>
      <c r="F17" s="643" t="s">
        <v>766</v>
      </c>
      <c r="G17" s="165">
        <v>3</v>
      </c>
      <c r="H17" s="613"/>
      <c r="I17" s="614"/>
      <c r="J17" s="599"/>
      <c r="K17" s="599"/>
      <c r="L17" s="600"/>
      <c r="M17" s="609"/>
      <c r="N17" s="161">
        <v>0.70138888888888884</v>
      </c>
      <c r="O17" s="162">
        <v>0.76388888888888884</v>
      </c>
      <c r="P17" s="69" t="s">
        <v>834</v>
      </c>
      <c r="Q17" s="69" t="s">
        <v>47</v>
      </c>
      <c r="R17" s="70" t="s">
        <v>33</v>
      </c>
      <c r="S17" s="163" t="s">
        <v>707</v>
      </c>
      <c r="T17" s="161">
        <v>0.76736111111111116</v>
      </c>
      <c r="U17" s="162">
        <v>0.82986111111111116</v>
      </c>
      <c r="V17" s="69" t="s">
        <v>812</v>
      </c>
      <c r="W17" s="69" t="s">
        <v>47</v>
      </c>
      <c r="X17" s="70" t="s">
        <v>33</v>
      </c>
      <c r="Y17" s="163" t="s">
        <v>707</v>
      </c>
      <c r="Z17" s="161">
        <v>0.83333333333333337</v>
      </c>
      <c r="AA17" s="162">
        <v>0.89583333333333337</v>
      </c>
      <c r="AB17" s="69" t="s">
        <v>700</v>
      </c>
      <c r="AC17" s="69" t="s">
        <v>47</v>
      </c>
      <c r="AD17" s="70" t="s">
        <v>33</v>
      </c>
      <c r="AE17" s="163" t="s">
        <v>707</v>
      </c>
      <c r="AF17" s="607"/>
      <c r="AG17" s="608"/>
      <c r="AH17" s="599"/>
      <c r="AI17" s="633"/>
      <c r="AJ17" s="600"/>
      <c r="AK17" s="609"/>
    </row>
    <row r="18" spans="2:37" s="579" customFormat="1" ht="11.25" customHeight="1" thickBot="1" x14ac:dyDescent="0.25">
      <c r="B18" s="631" t="s">
        <v>164</v>
      </c>
      <c r="C18" s="615">
        <v>4</v>
      </c>
      <c r="D18" s="644"/>
      <c r="E18" s="644"/>
      <c r="F18" s="644"/>
      <c r="G18" s="165">
        <v>4</v>
      </c>
      <c r="H18" s="602"/>
      <c r="I18" s="669" t="s">
        <v>170</v>
      </c>
      <c r="J18" s="670" t="s">
        <v>167</v>
      </c>
      <c r="K18" s="670" t="s">
        <v>129</v>
      </c>
      <c r="L18" s="670" t="s">
        <v>128</v>
      </c>
      <c r="M18" s="671" t="s">
        <v>168</v>
      </c>
      <c r="N18" s="613"/>
      <c r="O18" s="614"/>
      <c r="P18" s="599"/>
      <c r="Q18" s="599"/>
      <c r="R18" s="600"/>
      <c r="S18" s="609"/>
      <c r="T18" s="114"/>
      <c r="U18" s="115"/>
      <c r="V18" s="83"/>
      <c r="W18" s="599"/>
      <c r="X18" s="84"/>
      <c r="Y18" s="103"/>
      <c r="Z18" s="114"/>
      <c r="AA18" s="115"/>
      <c r="AB18" s="83"/>
      <c r="AC18" s="599"/>
      <c r="AD18" s="84"/>
      <c r="AE18" s="103"/>
      <c r="AF18" s="646"/>
      <c r="AG18" s="647"/>
      <c r="AH18" s="605"/>
      <c r="AI18" s="633"/>
      <c r="AJ18" s="606"/>
      <c r="AK18" s="648"/>
    </row>
    <row r="19" spans="2:37" s="579" customFormat="1" ht="11.25" customHeight="1" thickBot="1" x14ac:dyDescent="0.25">
      <c r="B19" s="1157">
        <f>K23+Q23+W23+AC23+AI23</f>
        <v>8</v>
      </c>
      <c r="C19" s="1159" t="s">
        <v>135</v>
      </c>
      <c r="D19" s="1185" t="s">
        <v>125</v>
      </c>
      <c r="E19" s="1186"/>
      <c r="F19" s="1187"/>
      <c r="G19" s="165">
        <v>5</v>
      </c>
      <c r="H19" s="600"/>
      <c r="I19" s="577"/>
      <c r="J19" s="599"/>
      <c r="K19" s="616"/>
      <c r="L19" s="600"/>
      <c r="M19" s="609"/>
      <c r="N19" s="640"/>
      <c r="O19" s="633"/>
      <c r="P19" s="633"/>
      <c r="Q19" s="599"/>
      <c r="R19" s="633"/>
      <c r="S19" s="643"/>
      <c r="T19" s="114"/>
      <c r="U19" s="115"/>
      <c r="V19" s="83"/>
      <c r="W19" s="599"/>
      <c r="X19" s="84"/>
      <c r="Y19" s="103"/>
      <c r="Z19" s="161">
        <v>0.83333333333333337</v>
      </c>
      <c r="AA19" s="162">
        <v>0.89583333333333337</v>
      </c>
      <c r="AB19" s="69" t="s">
        <v>822</v>
      </c>
      <c r="AC19" s="69" t="s">
        <v>45</v>
      </c>
      <c r="AD19" s="70" t="s">
        <v>33</v>
      </c>
      <c r="AE19" s="163" t="s">
        <v>407</v>
      </c>
      <c r="AF19" s="608"/>
      <c r="AG19" s="608"/>
      <c r="AH19" s="599"/>
      <c r="AI19" s="633"/>
      <c r="AJ19" s="600"/>
      <c r="AK19" s="609"/>
    </row>
    <row r="20" spans="2:37" s="579" customFormat="1" ht="11.25" customHeight="1" thickBot="1" x14ac:dyDescent="0.25">
      <c r="B20" s="1158"/>
      <c r="C20" s="1160"/>
      <c r="D20" s="1174"/>
      <c r="E20" s="1175"/>
      <c r="F20" s="1176"/>
      <c r="G20" s="165">
        <v>6</v>
      </c>
      <c r="H20" s="600"/>
      <c r="I20" s="577"/>
      <c r="J20" s="599"/>
      <c r="K20" s="616"/>
      <c r="L20" s="600"/>
      <c r="M20" s="609"/>
      <c r="N20" s="640"/>
      <c r="O20" s="633"/>
      <c r="P20" s="633"/>
      <c r="Q20" s="599"/>
      <c r="R20" s="633"/>
      <c r="S20" s="643"/>
      <c r="T20" s="613"/>
      <c r="U20" s="614"/>
      <c r="V20" s="599"/>
      <c r="W20" s="599"/>
      <c r="X20" s="600"/>
      <c r="Y20" s="609"/>
      <c r="Z20" s="613"/>
      <c r="AA20" s="614"/>
      <c r="AB20" s="633"/>
      <c r="AC20" s="633"/>
      <c r="AD20" s="633"/>
      <c r="AE20" s="643"/>
      <c r="AF20" s="608"/>
      <c r="AG20" s="608"/>
      <c r="AH20" s="599"/>
      <c r="AI20" s="633"/>
      <c r="AJ20" s="600"/>
      <c r="AK20" s="609"/>
    </row>
    <row r="21" spans="2:37" s="579" customFormat="1" ht="11.25" customHeight="1" thickBot="1" x14ac:dyDescent="0.25">
      <c r="B21" s="675" t="s">
        <v>136</v>
      </c>
      <c r="C21" s="617">
        <v>7</v>
      </c>
      <c r="D21" s="1174"/>
      <c r="E21" s="1175"/>
      <c r="F21" s="1176"/>
      <c r="G21" s="165">
        <v>7</v>
      </c>
      <c r="H21" s="600"/>
      <c r="I21" s="577"/>
      <c r="J21" s="599"/>
      <c r="K21" s="616"/>
      <c r="L21" s="600"/>
      <c r="M21" s="609"/>
      <c r="N21" s="640"/>
      <c r="O21" s="633"/>
      <c r="P21" s="633"/>
      <c r="Q21" s="599"/>
      <c r="R21" s="633"/>
      <c r="S21" s="643"/>
      <c r="T21" s="608"/>
      <c r="U21" s="608"/>
      <c r="V21" s="599"/>
      <c r="W21" s="599"/>
      <c r="X21" s="600"/>
      <c r="Y21" s="609"/>
      <c r="Z21" s="640"/>
      <c r="AA21" s="633"/>
      <c r="AB21" s="633"/>
      <c r="AC21" s="633"/>
      <c r="AD21" s="633"/>
      <c r="AE21" s="643"/>
      <c r="AF21" s="608"/>
      <c r="AG21" s="608"/>
      <c r="AH21" s="599"/>
      <c r="AI21" s="633"/>
      <c r="AJ21" s="600"/>
      <c r="AK21" s="609"/>
    </row>
    <row r="22" spans="2:37" s="579" customFormat="1" ht="11.25" customHeight="1" thickBot="1" x14ac:dyDescent="0.25">
      <c r="B22" s="1161" t="s">
        <v>126</v>
      </c>
      <c r="C22" s="1162"/>
      <c r="D22" s="1177"/>
      <c r="E22" s="1178"/>
      <c r="F22" s="1179"/>
      <c r="G22" s="545">
        <v>8</v>
      </c>
      <c r="H22" s="606"/>
      <c r="I22" s="668"/>
      <c r="J22" s="621"/>
      <c r="K22" s="621"/>
      <c r="L22" s="623"/>
      <c r="M22" s="624"/>
      <c r="N22" s="640"/>
      <c r="O22" s="633"/>
      <c r="P22" s="633"/>
      <c r="Q22" s="621"/>
      <c r="R22" s="633"/>
      <c r="S22" s="643"/>
      <c r="T22" s="608"/>
      <c r="U22" s="608"/>
      <c r="V22" s="599"/>
      <c r="W22" s="621"/>
      <c r="X22" s="600"/>
      <c r="Y22" s="609"/>
      <c r="Z22" s="640"/>
      <c r="AA22" s="633"/>
      <c r="AB22" s="633"/>
      <c r="AC22" s="633"/>
      <c r="AD22" s="633"/>
      <c r="AE22" s="643"/>
      <c r="AF22" s="608"/>
      <c r="AG22" s="608"/>
      <c r="AH22" s="599"/>
      <c r="AI22" s="633"/>
      <c r="AJ22" s="600"/>
      <c r="AK22" s="609"/>
    </row>
    <row r="23" spans="2:37" s="579" customFormat="1" ht="15" customHeight="1" thickBot="1" x14ac:dyDescent="0.25">
      <c r="B23" s="1163">
        <f>B19/(C21*C18)</f>
        <v>0.2857142857142857</v>
      </c>
      <c r="C23" s="1164"/>
      <c r="D23" s="1165" t="s">
        <v>131</v>
      </c>
      <c r="E23" s="1166"/>
      <c r="F23" s="637"/>
      <c r="G23" s="673" t="s">
        <v>132</v>
      </c>
      <c r="H23" s="625"/>
      <c r="I23" s="627">
        <f>S23+Y23+AE23+AK23</f>
        <v>21</v>
      </c>
      <c r="J23" s="495" t="s">
        <v>4</v>
      </c>
      <c r="K23" s="1077">
        <f>COUNTA(L15:L17)-COUNTIF(L15:L17,"休講")</f>
        <v>1</v>
      </c>
      <c r="L23" s="496" t="s">
        <v>132</v>
      </c>
      <c r="M23" s="628">
        <f>$C21-K23</f>
        <v>6</v>
      </c>
      <c r="N23" s="625"/>
      <c r="O23" s="625"/>
      <c r="P23" s="492" t="s">
        <v>4</v>
      </c>
      <c r="Q23" s="1077">
        <f>COUNTA(R15:R22)-COUNTIF(R15:R22,"休講")</f>
        <v>2</v>
      </c>
      <c r="R23" s="496" t="s">
        <v>132</v>
      </c>
      <c r="S23" s="628">
        <f>$C$31-Q23</f>
        <v>5</v>
      </c>
      <c r="T23" s="625"/>
      <c r="U23" s="625"/>
      <c r="V23" s="492" t="s">
        <v>4</v>
      </c>
      <c r="W23" s="1077">
        <f>COUNTA(X15:X22)-COUNTIF(X15:X22,"休講")</f>
        <v>2</v>
      </c>
      <c r="X23" s="496" t="s">
        <v>132</v>
      </c>
      <c r="Y23" s="617">
        <f>$C$31-W23</f>
        <v>5</v>
      </c>
      <c r="Z23" s="625"/>
      <c r="AA23" s="625"/>
      <c r="AB23" s="492" t="s">
        <v>4</v>
      </c>
      <c r="AC23" s="1077">
        <f>COUNTA(AD15:AD22)-COUNTIF(AD15:AD22,"休講")</f>
        <v>3</v>
      </c>
      <c r="AD23" s="496" t="s">
        <v>132</v>
      </c>
      <c r="AE23" s="628">
        <f>$C$31-AC23</f>
        <v>4</v>
      </c>
      <c r="AF23" s="625"/>
      <c r="AG23" s="625"/>
      <c r="AH23" s="492" t="s">
        <v>4</v>
      </c>
      <c r="AI23" s="1077">
        <f>COUNTA(AJ15:AJ22)-COUNTIF(AJ15:AJ22,"休講")</f>
        <v>0</v>
      </c>
      <c r="AJ23" s="496" t="s">
        <v>132</v>
      </c>
      <c r="AK23" s="617">
        <f>$C$31-AI23</f>
        <v>7</v>
      </c>
    </row>
    <row r="24" spans="2:37" s="579" customFormat="1" ht="7.5" customHeight="1" thickBot="1" x14ac:dyDescent="0.25">
      <c r="D24" s="580"/>
      <c r="E24" s="649"/>
      <c r="F24" s="649"/>
      <c r="G24" s="580"/>
      <c r="N24" s="828"/>
      <c r="O24" s="828"/>
      <c r="P24" s="828"/>
      <c r="Q24" s="828"/>
      <c r="R24" s="828"/>
      <c r="S24" s="828"/>
      <c r="T24" s="828"/>
      <c r="U24" s="828"/>
      <c r="Z24" s="828"/>
      <c r="AA24" s="828"/>
      <c r="AB24" s="650"/>
      <c r="AC24" s="650"/>
      <c r="AD24" s="650"/>
      <c r="AE24" s="650"/>
    </row>
    <row r="25" spans="2:37" s="579" customFormat="1" ht="11.25" customHeight="1" thickBot="1" x14ac:dyDescent="0.25">
      <c r="B25" s="1170">
        <f>日付!C3</f>
        <v>43711</v>
      </c>
      <c r="C25" s="1172" t="s">
        <v>26</v>
      </c>
      <c r="D25" s="1185" t="s">
        <v>130</v>
      </c>
      <c r="E25" s="1186"/>
      <c r="F25" s="1187"/>
      <c r="G25" s="491">
        <v>1</v>
      </c>
      <c r="H25" s="559">
        <v>0.63541666666666663</v>
      </c>
      <c r="I25" s="559">
        <v>0.69791666666666663</v>
      </c>
      <c r="J25" s="560" t="s">
        <v>568</v>
      </c>
      <c r="K25" s="69" t="s">
        <v>47</v>
      </c>
      <c r="L25" s="561" t="s">
        <v>33</v>
      </c>
      <c r="M25" s="562" t="s">
        <v>682</v>
      </c>
      <c r="N25" s="826">
        <v>0.70138888888888884</v>
      </c>
      <c r="O25" s="827">
        <v>0.76388888888888884</v>
      </c>
      <c r="P25" s="480" t="s">
        <v>723</v>
      </c>
      <c r="Q25" s="69" t="s">
        <v>47</v>
      </c>
      <c r="R25" s="697" t="s">
        <v>33</v>
      </c>
      <c r="S25" s="71" t="s">
        <v>682</v>
      </c>
      <c r="T25" s="826">
        <v>0.76736111111111116</v>
      </c>
      <c r="U25" s="827">
        <v>0.82986111111111116</v>
      </c>
      <c r="V25" s="560" t="s">
        <v>853</v>
      </c>
      <c r="W25" s="69" t="s">
        <v>47</v>
      </c>
      <c r="X25" s="561" t="s">
        <v>33</v>
      </c>
      <c r="Y25" s="565" t="s">
        <v>682</v>
      </c>
      <c r="Z25" s="829">
        <v>0.83333333333333337</v>
      </c>
      <c r="AA25" s="827">
        <v>0.89583333333333337</v>
      </c>
      <c r="AB25" s="560" t="s">
        <v>920</v>
      </c>
      <c r="AC25" s="69" t="s">
        <v>47</v>
      </c>
      <c r="AD25" s="561" t="s">
        <v>33</v>
      </c>
      <c r="AE25" s="565" t="s">
        <v>682</v>
      </c>
      <c r="AF25" s="593"/>
      <c r="AG25" s="594"/>
      <c r="AH25" s="588"/>
      <c r="AI25" s="588"/>
      <c r="AJ25" s="591"/>
      <c r="AK25" s="590"/>
    </row>
    <row r="26" spans="2:37" s="579" customFormat="1" ht="11.25" customHeight="1" x14ac:dyDescent="0.2">
      <c r="B26" s="1171"/>
      <c r="C26" s="1173"/>
      <c r="D26" s="640" t="s">
        <v>48</v>
      </c>
      <c r="E26" s="641">
        <v>0.58333333333333337</v>
      </c>
      <c r="F26" s="642" t="s">
        <v>766</v>
      </c>
      <c r="G26" s="165">
        <v>2</v>
      </c>
      <c r="H26" s="611"/>
      <c r="I26" s="611"/>
      <c r="J26" s="599"/>
      <c r="K26" s="599"/>
      <c r="L26" s="600"/>
      <c r="M26" s="651"/>
      <c r="N26" s="161">
        <v>0.70138888888888884</v>
      </c>
      <c r="O26" s="162">
        <v>0.76388888888888884</v>
      </c>
      <c r="P26" s="830" t="s">
        <v>572</v>
      </c>
      <c r="Q26" s="69" t="s">
        <v>47</v>
      </c>
      <c r="R26" s="70" t="s">
        <v>33</v>
      </c>
      <c r="S26" s="163" t="s">
        <v>46</v>
      </c>
      <c r="T26" s="161">
        <v>0.76736111111111116</v>
      </c>
      <c r="U26" s="162">
        <v>0.82986111111111116</v>
      </c>
      <c r="V26" s="69" t="s">
        <v>771</v>
      </c>
      <c r="W26" s="69" t="s">
        <v>45</v>
      </c>
      <c r="X26" s="70" t="s">
        <v>33</v>
      </c>
      <c r="Y26" s="163" t="s">
        <v>46</v>
      </c>
      <c r="Z26" s="164">
        <v>0.83333333333333337</v>
      </c>
      <c r="AA26" s="162">
        <v>0.89583333333333337</v>
      </c>
      <c r="AB26" s="69" t="s">
        <v>340</v>
      </c>
      <c r="AC26" s="69" t="s">
        <v>47</v>
      </c>
      <c r="AD26" s="70" t="s">
        <v>21</v>
      </c>
      <c r="AE26" s="163" t="s">
        <v>46</v>
      </c>
      <c r="AF26" s="607"/>
      <c r="AG26" s="608"/>
      <c r="AH26" s="599"/>
      <c r="AI26" s="599"/>
      <c r="AJ26" s="600"/>
      <c r="AK26" s="609"/>
    </row>
    <row r="27" spans="2:37" s="579" customFormat="1" ht="11.25" customHeight="1" thickBot="1" x14ac:dyDescent="0.25">
      <c r="B27" s="1171"/>
      <c r="C27" s="1173"/>
      <c r="D27" s="640" t="s">
        <v>707</v>
      </c>
      <c r="E27" s="641">
        <v>0.58333333333333337</v>
      </c>
      <c r="F27" s="643" t="s">
        <v>766</v>
      </c>
      <c r="G27" s="165">
        <v>3</v>
      </c>
      <c r="H27" s="610"/>
      <c r="I27" s="611"/>
      <c r="J27" s="599"/>
      <c r="K27" s="599"/>
      <c r="L27" s="600"/>
      <c r="M27" s="651"/>
      <c r="N27" s="116">
        <v>0.70833333333333337</v>
      </c>
      <c r="O27" s="117">
        <v>0.75</v>
      </c>
      <c r="P27" s="831" t="s">
        <v>575</v>
      </c>
      <c r="Q27" s="102" t="s">
        <v>41</v>
      </c>
      <c r="R27" s="699" t="s">
        <v>208</v>
      </c>
      <c r="S27" s="118" t="s">
        <v>349</v>
      </c>
      <c r="T27" s="613"/>
      <c r="U27" s="614"/>
      <c r="V27" s="599"/>
      <c r="W27" s="599"/>
      <c r="X27" s="600"/>
      <c r="Y27" s="609"/>
      <c r="Z27" s="652"/>
      <c r="AA27" s="614"/>
      <c r="AB27" s="599"/>
      <c r="AC27" s="599"/>
      <c r="AD27" s="600"/>
      <c r="AE27" s="609"/>
      <c r="AF27" s="607"/>
      <c r="AG27" s="608"/>
      <c r="AH27" s="599"/>
      <c r="AI27" s="599"/>
      <c r="AJ27" s="600"/>
      <c r="AK27" s="609"/>
    </row>
    <row r="28" spans="2:37" s="579" customFormat="1" ht="11.25" customHeight="1" thickBot="1" x14ac:dyDescent="0.25">
      <c r="B28" s="631" t="s">
        <v>164</v>
      </c>
      <c r="C28" s="615">
        <v>4</v>
      </c>
      <c r="D28" s="644"/>
      <c r="E28" s="644"/>
      <c r="F28" s="644"/>
      <c r="G28" s="165">
        <v>4</v>
      </c>
      <c r="H28" s="613"/>
      <c r="I28" s="667" t="s">
        <v>170</v>
      </c>
      <c r="J28" s="577" t="s">
        <v>167</v>
      </c>
      <c r="K28" s="577" t="s">
        <v>129</v>
      </c>
      <c r="L28" s="577" t="s">
        <v>128</v>
      </c>
      <c r="M28" s="672" t="s">
        <v>168</v>
      </c>
      <c r="N28" s="114"/>
      <c r="O28" s="115"/>
      <c r="P28" s="1054"/>
      <c r="Q28" s="599"/>
      <c r="R28" s="84"/>
      <c r="S28" s="103"/>
      <c r="T28" s="161">
        <v>0.76736111111111116</v>
      </c>
      <c r="U28" s="162">
        <v>0.82986111111111116</v>
      </c>
      <c r="V28" s="69" t="s">
        <v>834</v>
      </c>
      <c r="W28" s="69" t="s">
        <v>45</v>
      </c>
      <c r="X28" s="70" t="s">
        <v>33</v>
      </c>
      <c r="Y28" s="163" t="s">
        <v>914</v>
      </c>
      <c r="Z28" s="164">
        <v>0.83333333333333337</v>
      </c>
      <c r="AA28" s="162">
        <v>0.89583333333333337</v>
      </c>
      <c r="AB28" s="69" t="s">
        <v>829</v>
      </c>
      <c r="AC28" s="69" t="s">
        <v>47</v>
      </c>
      <c r="AD28" s="70" t="s">
        <v>33</v>
      </c>
      <c r="AE28" s="163" t="s">
        <v>914</v>
      </c>
      <c r="AF28" s="607"/>
      <c r="AG28" s="608"/>
      <c r="AH28" s="599"/>
      <c r="AI28" s="599"/>
      <c r="AJ28" s="600"/>
      <c r="AK28" s="609"/>
    </row>
    <row r="29" spans="2:37" s="579" customFormat="1" ht="11.25" customHeight="1" thickBot="1" x14ac:dyDescent="0.25">
      <c r="B29" s="1157">
        <f>K33+Q33+W33+AC33+AI33</f>
        <v>13</v>
      </c>
      <c r="C29" s="1159" t="s">
        <v>135</v>
      </c>
      <c r="D29" s="1185" t="s">
        <v>125</v>
      </c>
      <c r="E29" s="1186"/>
      <c r="F29" s="1187"/>
      <c r="G29" s="165">
        <v>5</v>
      </c>
      <c r="H29" s="602"/>
      <c r="I29" s="577"/>
      <c r="J29" s="599"/>
      <c r="K29" s="616"/>
      <c r="L29" s="600"/>
      <c r="M29" s="651"/>
      <c r="N29" s="161">
        <v>0.70138888888888884</v>
      </c>
      <c r="O29" s="162">
        <v>0.76388888888888884</v>
      </c>
      <c r="P29" s="830" t="s">
        <v>785</v>
      </c>
      <c r="Q29" s="162" t="s">
        <v>921</v>
      </c>
      <c r="R29" s="70" t="s">
        <v>33</v>
      </c>
      <c r="S29" s="542" t="s">
        <v>911</v>
      </c>
      <c r="T29" s="608"/>
      <c r="U29" s="608"/>
      <c r="V29" s="599"/>
      <c r="W29" s="599"/>
      <c r="X29" s="600"/>
      <c r="Y29" s="609"/>
      <c r="Z29" s="654"/>
      <c r="AA29" s="633"/>
      <c r="AB29" s="633"/>
      <c r="AC29" s="599"/>
      <c r="AD29" s="633"/>
      <c r="AE29" s="643"/>
      <c r="AF29" s="608"/>
      <c r="AG29" s="608"/>
      <c r="AH29" s="599"/>
      <c r="AI29" s="599"/>
      <c r="AJ29" s="600"/>
      <c r="AK29" s="609"/>
    </row>
    <row r="30" spans="2:37" s="579" customFormat="1" ht="11.25" customHeight="1" thickBot="1" x14ac:dyDescent="0.25">
      <c r="B30" s="1158"/>
      <c r="C30" s="1160"/>
      <c r="D30" s="1174"/>
      <c r="E30" s="1175"/>
      <c r="F30" s="1176"/>
      <c r="G30" s="165">
        <v>6</v>
      </c>
      <c r="H30" s="602"/>
      <c r="I30" s="577"/>
      <c r="J30" s="599"/>
      <c r="K30" s="616"/>
      <c r="L30" s="600"/>
      <c r="M30" s="651"/>
      <c r="N30" s="161">
        <v>0.70138888888888884</v>
      </c>
      <c r="O30" s="162">
        <v>0.76388888888888884</v>
      </c>
      <c r="P30" s="69" t="s">
        <v>783</v>
      </c>
      <c r="Q30" s="69" t="s">
        <v>47</v>
      </c>
      <c r="R30" s="70" t="s">
        <v>33</v>
      </c>
      <c r="S30" s="163" t="s">
        <v>707</v>
      </c>
      <c r="T30" s="161">
        <v>0.76736111111111116</v>
      </c>
      <c r="U30" s="162">
        <v>0.82986111111111116</v>
      </c>
      <c r="V30" s="69" t="s">
        <v>799</v>
      </c>
      <c r="W30" s="69" t="s">
        <v>47</v>
      </c>
      <c r="X30" s="70" t="s">
        <v>33</v>
      </c>
      <c r="Y30" s="163" t="s">
        <v>707</v>
      </c>
      <c r="Z30" s="164">
        <v>0.83333333333333337</v>
      </c>
      <c r="AA30" s="162">
        <v>0.89583333333333337</v>
      </c>
      <c r="AB30" s="69" t="s">
        <v>426</v>
      </c>
      <c r="AC30" s="69" t="s">
        <v>47</v>
      </c>
      <c r="AD30" s="70" t="s">
        <v>40</v>
      </c>
      <c r="AE30" s="163" t="s">
        <v>707</v>
      </c>
      <c r="AF30" s="608"/>
      <c r="AG30" s="608"/>
      <c r="AH30" s="599"/>
      <c r="AI30" s="599"/>
      <c r="AJ30" s="600"/>
      <c r="AK30" s="609"/>
    </row>
    <row r="31" spans="2:37" s="579" customFormat="1" ht="11.25" customHeight="1" thickBot="1" x14ac:dyDescent="0.25">
      <c r="B31" s="675" t="s">
        <v>136</v>
      </c>
      <c r="C31" s="617">
        <v>7</v>
      </c>
      <c r="D31" s="1174"/>
      <c r="E31" s="1175"/>
      <c r="F31" s="1176"/>
      <c r="G31" s="165">
        <v>7</v>
      </c>
      <c r="H31" s="602"/>
      <c r="I31" s="577"/>
      <c r="J31" s="599"/>
      <c r="K31" s="599"/>
      <c r="L31" s="600"/>
      <c r="M31" s="651"/>
      <c r="N31" s="114"/>
      <c r="O31" s="115"/>
      <c r="P31" s="83"/>
      <c r="Q31" s="599"/>
      <c r="R31" s="84"/>
      <c r="S31" s="103"/>
      <c r="T31" s="608"/>
      <c r="U31" s="608"/>
      <c r="V31" s="599"/>
      <c r="W31" s="599"/>
      <c r="X31" s="600"/>
      <c r="Y31" s="609"/>
      <c r="Z31" s="652"/>
      <c r="AA31" s="614"/>
      <c r="AB31" s="599"/>
      <c r="AC31" s="599"/>
      <c r="AD31" s="600"/>
      <c r="AE31" s="609"/>
      <c r="AF31" s="608"/>
      <c r="AG31" s="608"/>
      <c r="AH31" s="599"/>
      <c r="AI31" s="599"/>
      <c r="AJ31" s="600"/>
      <c r="AK31" s="609"/>
    </row>
    <row r="32" spans="2:37" s="579" customFormat="1" ht="11.25" customHeight="1" thickBot="1" x14ac:dyDescent="0.25">
      <c r="B32" s="1161" t="s">
        <v>126</v>
      </c>
      <c r="C32" s="1162"/>
      <c r="D32" s="1177"/>
      <c r="E32" s="1178"/>
      <c r="F32" s="1179"/>
      <c r="G32" s="545">
        <v>8</v>
      </c>
      <c r="H32" s="655"/>
      <c r="I32" s="668"/>
      <c r="J32" s="621"/>
      <c r="K32" s="621"/>
      <c r="L32" s="623"/>
      <c r="M32" s="656"/>
      <c r="N32" s="613"/>
      <c r="O32" s="614"/>
      <c r="P32" s="599"/>
      <c r="Q32" s="599"/>
      <c r="R32" s="600"/>
      <c r="S32" s="609"/>
      <c r="T32" s="608"/>
      <c r="U32" s="608"/>
      <c r="V32" s="599"/>
      <c r="W32" s="599"/>
      <c r="X32" s="600"/>
      <c r="Y32" s="609"/>
      <c r="Z32" s="652"/>
      <c r="AA32" s="614"/>
      <c r="AB32" s="599"/>
      <c r="AC32" s="599"/>
      <c r="AD32" s="600"/>
      <c r="AE32" s="609"/>
      <c r="AF32" s="608"/>
      <c r="AG32" s="608"/>
      <c r="AH32" s="599"/>
      <c r="AI32" s="599"/>
      <c r="AJ32" s="600"/>
      <c r="AK32" s="609"/>
    </row>
    <row r="33" spans="2:37" s="579" customFormat="1" ht="15" customHeight="1" thickBot="1" x14ac:dyDescent="0.25">
      <c r="B33" s="1163">
        <f>B29/(C31*C28)</f>
        <v>0.4642857142857143</v>
      </c>
      <c r="C33" s="1164"/>
      <c r="D33" s="1165" t="s">
        <v>131</v>
      </c>
      <c r="E33" s="1166"/>
      <c r="F33" s="700"/>
      <c r="G33" s="673" t="s">
        <v>132</v>
      </c>
      <c r="H33" s="625"/>
      <c r="I33" s="627">
        <f>S33+Y33+AE33+AK33</f>
        <v>16</v>
      </c>
      <c r="J33" s="495" t="s">
        <v>4</v>
      </c>
      <c r="K33" s="1077">
        <f>COUNTA(L25:L27)-COUNTIF(L25:L27,"休講")</f>
        <v>1</v>
      </c>
      <c r="L33" s="496" t="s">
        <v>132</v>
      </c>
      <c r="M33" s="628">
        <f>$C31-K33</f>
        <v>6</v>
      </c>
      <c r="N33" s="625"/>
      <c r="O33" s="625"/>
      <c r="P33" s="492" t="s">
        <v>4</v>
      </c>
      <c r="Q33" s="1077">
        <f>COUNTA(R25:R32)-COUNTIF(R25:R32,"休講")</f>
        <v>5</v>
      </c>
      <c r="R33" s="496" t="s">
        <v>132</v>
      </c>
      <c r="S33" s="628">
        <f>$C$31-Q33</f>
        <v>2</v>
      </c>
      <c r="T33" s="625"/>
      <c r="U33" s="625"/>
      <c r="V33" s="492" t="s">
        <v>4</v>
      </c>
      <c r="W33" s="1077">
        <f>COUNTA(X25:X32)-COUNTIF(X25:X32,"休講")</f>
        <v>4</v>
      </c>
      <c r="X33" s="496" t="s">
        <v>132</v>
      </c>
      <c r="Y33" s="617">
        <f>$C$31-W33</f>
        <v>3</v>
      </c>
      <c r="Z33" s="625"/>
      <c r="AA33" s="625"/>
      <c r="AB33" s="492" t="s">
        <v>4</v>
      </c>
      <c r="AC33" s="1077">
        <f>COUNTA(AD25:AD32)-COUNTIF(AD25:AD32,"休講")</f>
        <v>3</v>
      </c>
      <c r="AD33" s="496" t="s">
        <v>132</v>
      </c>
      <c r="AE33" s="628">
        <f>$C$31-AC33</f>
        <v>4</v>
      </c>
      <c r="AF33" s="625"/>
      <c r="AG33" s="625"/>
      <c r="AH33" s="492" t="s">
        <v>4</v>
      </c>
      <c r="AI33" s="1077">
        <f>COUNTA(AJ25:AJ32)-COUNTIF(AJ25:AJ32,"休講")</f>
        <v>0</v>
      </c>
      <c r="AJ33" s="496" t="s">
        <v>132</v>
      </c>
      <c r="AK33" s="617">
        <f>$C$31-AI33</f>
        <v>7</v>
      </c>
    </row>
    <row r="34" spans="2:37" s="579" customFormat="1" ht="7.5" customHeight="1" thickBot="1" x14ac:dyDescent="0.25">
      <c r="D34" s="580"/>
      <c r="E34" s="649"/>
      <c r="F34" s="649"/>
      <c r="G34" s="580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828"/>
    </row>
    <row r="35" spans="2:37" s="579" customFormat="1" ht="11.25" customHeight="1" thickBot="1" x14ac:dyDescent="0.25">
      <c r="B35" s="1170">
        <f>日付!D3</f>
        <v>43712</v>
      </c>
      <c r="C35" s="1172" t="s">
        <v>27</v>
      </c>
      <c r="D35" s="1185" t="s">
        <v>130</v>
      </c>
      <c r="E35" s="1186"/>
      <c r="F35" s="1187"/>
      <c r="G35" s="491">
        <v>1</v>
      </c>
      <c r="H35" s="826">
        <v>0.63541666666666663</v>
      </c>
      <c r="I35" s="827">
        <v>0.69791666666666663</v>
      </c>
      <c r="J35" s="480" t="s">
        <v>402</v>
      </c>
      <c r="K35" s="480" t="s">
        <v>47</v>
      </c>
      <c r="L35" s="697" t="s">
        <v>33</v>
      </c>
      <c r="M35" s="833" t="s">
        <v>48</v>
      </c>
      <c r="N35" s="826">
        <v>0.70138888888888884</v>
      </c>
      <c r="O35" s="827">
        <v>0.76388888888888884</v>
      </c>
      <c r="P35" s="837" t="s">
        <v>406</v>
      </c>
      <c r="Q35" s="564" t="s">
        <v>923</v>
      </c>
      <c r="R35" s="697" t="s">
        <v>33</v>
      </c>
      <c r="S35" s="71" t="s">
        <v>48</v>
      </c>
      <c r="T35" s="826">
        <v>0.76736111111111116</v>
      </c>
      <c r="U35" s="827">
        <v>0.82986111111111116</v>
      </c>
      <c r="V35" s="480" t="s">
        <v>819</v>
      </c>
      <c r="W35" s="69" t="s">
        <v>45</v>
      </c>
      <c r="X35" s="697" t="s">
        <v>33</v>
      </c>
      <c r="Y35" s="71" t="s">
        <v>48</v>
      </c>
      <c r="Z35" s="829">
        <v>0.83333333333333337</v>
      </c>
      <c r="AA35" s="827">
        <v>0.89583333333333337</v>
      </c>
      <c r="AB35" s="480" t="s">
        <v>756</v>
      </c>
      <c r="AC35" s="480" t="s">
        <v>45</v>
      </c>
      <c r="AD35" s="561" t="s">
        <v>33</v>
      </c>
      <c r="AE35" s="565" t="s">
        <v>48</v>
      </c>
      <c r="AF35" s="657"/>
      <c r="AG35" s="594"/>
      <c r="AH35" s="588"/>
      <c r="AI35" s="588"/>
      <c r="AJ35" s="591"/>
      <c r="AK35" s="590"/>
    </row>
    <row r="36" spans="2:37" s="579" customFormat="1" ht="11.25" customHeight="1" x14ac:dyDescent="0.2">
      <c r="B36" s="1171"/>
      <c r="C36" s="1173"/>
      <c r="D36" s="640" t="s">
        <v>48</v>
      </c>
      <c r="E36" s="641">
        <v>0.58333333333333337</v>
      </c>
      <c r="F36" s="642" t="s">
        <v>766</v>
      </c>
      <c r="G36" s="165">
        <v>2</v>
      </c>
      <c r="H36" s="602"/>
      <c r="I36" s="600"/>
      <c r="J36" s="599"/>
      <c r="K36" s="599"/>
      <c r="L36" s="600"/>
      <c r="M36" s="609"/>
      <c r="N36" s="826">
        <v>0.70138888888888884</v>
      </c>
      <c r="O36" s="827">
        <v>0.76388888888888884</v>
      </c>
      <c r="P36" s="837" t="s">
        <v>832</v>
      </c>
      <c r="Q36" s="162" t="s">
        <v>921</v>
      </c>
      <c r="R36" s="697" t="s">
        <v>33</v>
      </c>
      <c r="S36" s="71" t="s">
        <v>707</v>
      </c>
      <c r="T36" s="161">
        <v>0.76736111111111116</v>
      </c>
      <c r="U36" s="162">
        <v>0.82986111111111116</v>
      </c>
      <c r="V36" s="69" t="s">
        <v>681</v>
      </c>
      <c r="W36" s="69" t="s">
        <v>47</v>
      </c>
      <c r="X36" s="70" t="s">
        <v>33</v>
      </c>
      <c r="Y36" s="71" t="s">
        <v>707</v>
      </c>
      <c r="Z36" s="161">
        <v>0.83333333333333337</v>
      </c>
      <c r="AA36" s="827">
        <v>0.89583333333333337</v>
      </c>
      <c r="AB36" s="480" t="s">
        <v>854</v>
      </c>
      <c r="AC36" s="69" t="s">
        <v>47</v>
      </c>
      <c r="AD36" s="697" t="s">
        <v>33</v>
      </c>
      <c r="AE36" s="71" t="s">
        <v>707</v>
      </c>
      <c r="AF36" s="658"/>
      <c r="AG36" s="608"/>
      <c r="AH36" s="599"/>
      <c r="AI36" s="599"/>
      <c r="AJ36" s="600"/>
      <c r="AK36" s="609"/>
    </row>
    <row r="37" spans="2:37" s="579" customFormat="1" ht="11.25" customHeight="1" thickBot="1" x14ac:dyDescent="0.25">
      <c r="B37" s="1171"/>
      <c r="C37" s="1173"/>
      <c r="D37" s="640" t="s">
        <v>707</v>
      </c>
      <c r="E37" s="641">
        <v>0.58333333333333337</v>
      </c>
      <c r="F37" s="643" t="s">
        <v>766</v>
      </c>
      <c r="G37" s="165">
        <v>3</v>
      </c>
      <c r="H37" s="613"/>
      <c r="I37" s="614"/>
      <c r="J37" s="599"/>
      <c r="K37" s="599"/>
      <c r="L37" s="600"/>
      <c r="M37" s="609"/>
      <c r="N37" s="826">
        <v>0.70138888888888884</v>
      </c>
      <c r="O37" s="827">
        <v>0.76388888888888884</v>
      </c>
      <c r="P37" s="837" t="s">
        <v>852</v>
      </c>
      <c r="Q37" s="480" t="s">
        <v>45</v>
      </c>
      <c r="R37" s="70" t="s">
        <v>40</v>
      </c>
      <c r="S37" s="163" t="s">
        <v>407</v>
      </c>
      <c r="T37" s="161">
        <v>0.76736111111111116</v>
      </c>
      <c r="U37" s="162">
        <v>0.82986111111111116</v>
      </c>
      <c r="V37" s="837" t="s">
        <v>832</v>
      </c>
      <c r="W37" s="69" t="s">
        <v>43</v>
      </c>
      <c r="X37" s="697" t="s">
        <v>33</v>
      </c>
      <c r="Y37" s="71" t="s">
        <v>407</v>
      </c>
      <c r="Z37" s="114"/>
      <c r="AA37" s="115"/>
      <c r="AB37" s="83"/>
      <c r="AC37" s="83"/>
      <c r="AD37" s="84"/>
      <c r="AE37" s="103"/>
      <c r="AF37" s="658"/>
      <c r="AG37" s="608"/>
      <c r="AH37" s="599"/>
      <c r="AI37" s="599"/>
      <c r="AJ37" s="600"/>
      <c r="AK37" s="609"/>
    </row>
    <row r="38" spans="2:37" s="579" customFormat="1" ht="11.25" customHeight="1" thickBot="1" x14ac:dyDescent="0.25">
      <c r="B38" s="631" t="s">
        <v>164</v>
      </c>
      <c r="C38" s="615">
        <v>4</v>
      </c>
      <c r="D38" s="644"/>
      <c r="E38" s="644"/>
      <c r="F38" s="644"/>
      <c r="G38" s="165">
        <v>4</v>
      </c>
      <c r="H38" s="602"/>
      <c r="I38" s="667" t="s">
        <v>170</v>
      </c>
      <c r="J38" s="577" t="s">
        <v>167</v>
      </c>
      <c r="K38" s="577" t="s">
        <v>129</v>
      </c>
      <c r="L38" s="577" t="s">
        <v>128</v>
      </c>
      <c r="M38" s="630" t="s">
        <v>168</v>
      </c>
      <c r="N38" s="111"/>
      <c r="O38" s="112"/>
      <c r="P38" s="83"/>
      <c r="Q38" s="83"/>
      <c r="R38" s="84"/>
      <c r="S38" s="121"/>
      <c r="T38" s="161">
        <v>0.76736111111111116</v>
      </c>
      <c r="U38" s="162">
        <v>0.82986111111111116</v>
      </c>
      <c r="V38" s="837" t="s">
        <v>924</v>
      </c>
      <c r="W38" s="69" t="s">
        <v>47</v>
      </c>
      <c r="X38" s="697" t="s">
        <v>33</v>
      </c>
      <c r="Y38" s="71" t="s">
        <v>540</v>
      </c>
      <c r="Z38" s="161">
        <v>0.83333333333333337</v>
      </c>
      <c r="AA38" s="827">
        <v>0.89583333333333337</v>
      </c>
      <c r="AB38" s="69" t="s">
        <v>681</v>
      </c>
      <c r="AC38" s="69" t="s">
        <v>147</v>
      </c>
      <c r="AD38" s="70" t="s">
        <v>33</v>
      </c>
      <c r="AE38" s="163" t="s">
        <v>540</v>
      </c>
      <c r="AF38" s="658"/>
      <c r="AG38" s="608"/>
      <c r="AH38" s="599"/>
      <c r="AI38" s="599"/>
      <c r="AJ38" s="600"/>
      <c r="AK38" s="609"/>
    </row>
    <row r="39" spans="2:37" s="579" customFormat="1" ht="11.25" customHeight="1" thickBot="1" x14ac:dyDescent="0.25">
      <c r="B39" s="1157">
        <f>K43+Q43+W43+AC43+AI43</f>
        <v>13</v>
      </c>
      <c r="C39" s="1159" t="s">
        <v>135</v>
      </c>
      <c r="D39" s="1185" t="s">
        <v>125</v>
      </c>
      <c r="E39" s="1186"/>
      <c r="F39" s="1187"/>
      <c r="G39" s="165">
        <v>5</v>
      </c>
      <c r="H39" s="602"/>
      <c r="I39" s="577"/>
      <c r="J39" s="599"/>
      <c r="K39" s="616"/>
      <c r="L39" s="600"/>
      <c r="M39" s="609"/>
      <c r="N39" s="841"/>
      <c r="O39" s="840"/>
      <c r="P39" s="1060"/>
      <c r="Q39" s="83"/>
      <c r="R39" s="567"/>
      <c r="S39" s="85"/>
      <c r="T39" s="114"/>
      <c r="U39" s="115"/>
      <c r="V39" s="83"/>
      <c r="W39" s="83"/>
      <c r="X39" s="84"/>
      <c r="Y39" s="103"/>
      <c r="Z39" s="607"/>
      <c r="AA39" s="608"/>
      <c r="AB39" s="599"/>
      <c r="AC39" s="599"/>
      <c r="AD39" s="600"/>
      <c r="AE39" s="609"/>
      <c r="AF39" s="658"/>
      <c r="AG39" s="608"/>
      <c r="AH39" s="599"/>
      <c r="AI39" s="599"/>
      <c r="AJ39" s="600"/>
      <c r="AK39" s="609"/>
    </row>
    <row r="40" spans="2:37" s="579" customFormat="1" ht="11.25" customHeight="1" thickBot="1" x14ac:dyDescent="0.25">
      <c r="B40" s="1158"/>
      <c r="C40" s="1160"/>
      <c r="D40" s="1174"/>
      <c r="E40" s="1175"/>
      <c r="F40" s="1176"/>
      <c r="G40" s="165">
        <v>6</v>
      </c>
      <c r="H40" s="602"/>
      <c r="I40" s="577"/>
      <c r="J40" s="599"/>
      <c r="K40" s="616"/>
      <c r="L40" s="600"/>
      <c r="M40" s="609"/>
      <c r="N40" s="111"/>
      <c r="O40" s="112"/>
      <c r="P40" s="83"/>
      <c r="Q40" s="83"/>
      <c r="R40" s="84"/>
      <c r="S40" s="121"/>
      <c r="T40" s="116">
        <v>0.76736111111111116</v>
      </c>
      <c r="U40" s="117">
        <v>0.80902777777777779</v>
      </c>
      <c r="V40" s="102" t="s">
        <v>925</v>
      </c>
      <c r="W40" s="102" t="s">
        <v>43</v>
      </c>
      <c r="X40" s="699" t="s">
        <v>33</v>
      </c>
      <c r="Y40" s="118" t="s">
        <v>913</v>
      </c>
      <c r="Z40" s="161">
        <v>0.83333333333333337</v>
      </c>
      <c r="AA40" s="827">
        <v>0.89583333333333337</v>
      </c>
      <c r="AB40" s="69" t="s">
        <v>822</v>
      </c>
      <c r="AC40" s="69" t="s">
        <v>45</v>
      </c>
      <c r="AD40" s="70" t="s">
        <v>33</v>
      </c>
      <c r="AE40" s="163" t="s">
        <v>407</v>
      </c>
      <c r="AF40" s="658"/>
      <c r="AG40" s="608"/>
      <c r="AH40" s="599"/>
      <c r="AI40" s="599"/>
      <c r="AJ40" s="600"/>
      <c r="AK40" s="609"/>
    </row>
    <row r="41" spans="2:37" s="579" customFormat="1" ht="11.25" customHeight="1" thickBot="1" x14ac:dyDescent="0.25">
      <c r="B41" s="675" t="s">
        <v>136</v>
      </c>
      <c r="C41" s="617">
        <v>7</v>
      </c>
      <c r="D41" s="1174"/>
      <c r="E41" s="1175"/>
      <c r="F41" s="1176"/>
      <c r="G41" s="165">
        <v>7</v>
      </c>
      <c r="H41" s="602"/>
      <c r="I41" s="577"/>
      <c r="J41" s="599"/>
      <c r="K41" s="616"/>
      <c r="L41" s="600"/>
      <c r="M41" s="609"/>
      <c r="N41" s="841"/>
      <c r="O41" s="840"/>
      <c r="P41" s="1060"/>
      <c r="Q41" s="83"/>
      <c r="R41" s="567"/>
      <c r="S41" s="85"/>
      <c r="T41" s="114"/>
      <c r="U41" s="115"/>
      <c r="V41" s="83"/>
      <c r="W41" s="83"/>
      <c r="X41" s="84"/>
      <c r="Y41" s="103"/>
      <c r="Z41" s="607"/>
      <c r="AA41" s="608"/>
      <c r="AB41" s="599"/>
      <c r="AC41" s="599"/>
      <c r="AD41" s="600"/>
      <c r="AE41" s="609"/>
      <c r="AF41" s="658"/>
      <c r="AG41" s="608"/>
      <c r="AH41" s="599"/>
      <c r="AI41" s="599"/>
      <c r="AJ41" s="600"/>
      <c r="AK41" s="609"/>
    </row>
    <row r="42" spans="2:37" s="579" customFormat="1" ht="11.25" customHeight="1" thickBot="1" x14ac:dyDescent="0.25">
      <c r="B42" s="1161" t="s">
        <v>126</v>
      </c>
      <c r="C42" s="1162"/>
      <c r="D42" s="1177"/>
      <c r="E42" s="1178"/>
      <c r="F42" s="1179"/>
      <c r="G42" s="545">
        <v>8</v>
      </c>
      <c r="H42" s="655"/>
      <c r="I42" s="668"/>
      <c r="J42" s="621"/>
      <c r="K42" s="622"/>
      <c r="L42" s="623"/>
      <c r="M42" s="624"/>
      <c r="N42" s="607"/>
      <c r="O42" s="608"/>
      <c r="P42" s="599"/>
      <c r="Q42" s="599"/>
      <c r="R42" s="600"/>
      <c r="S42" s="651"/>
      <c r="T42" s="659"/>
      <c r="U42" s="608"/>
      <c r="V42" s="599"/>
      <c r="W42" s="599"/>
      <c r="X42" s="600"/>
      <c r="Y42" s="651"/>
      <c r="Z42" s="659"/>
      <c r="AA42" s="660"/>
      <c r="AB42" s="621"/>
      <c r="AC42" s="621"/>
      <c r="AD42" s="623"/>
      <c r="AE42" s="624"/>
      <c r="AF42" s="658"/>
      <c r="AG42" s="608"/>
      <c r="AH42" s="599"/>
      <c r="AI42" s="599"/>
      <c r="AJ42" s="600"/>
      <c r="AK42" s="609"/>
    </row>
    <row r="43" spans="2:37" s="579" customFormat="1" ht="15" customHeight="1" thickBot="1" x14ac:dyDescent="0.25">
      <c r="B43" s="1163">
        <f>B39/(C41*C38)</f>
        <v>0.4642857142857143</v>
      </c>
      <c r="C43" s="1164"/>
      <c r="D43" s="1165" t="s">
        <v>131</v>
      </c>
      <c r="E43" s="1166"/>
      <c r="F43" s="700"/>
      <c r="G43" s="673" t="s">
        <v>132</v>
      </c>
      <c r="H43" s="625"/>
      <c r="I43" s="627">
        <f>S43+Y43+AE43+AK43</f>
        <v>16</v>
      </c>
      <c r="J43" s="495" t="s">
        <v>4</v>
      </c>
      <c r="K43" s="1077">
        <f>COUNTA(L35:L37)-COUNTIF(L35:L37,"休講")</f>
        <v>1</v>
      </c>
      <c r="L43" s="496" t="s">
        <v>132</v>
      </c>
      <c r="M43" s="628">
        <f>$C41-K43</f>
        <v>6</v>
      </c>
      <c r="N43" s="625"/>
      <c r="O43" s="625"/>
      <c r="P43" s="492" t="s">
        <v>4</v>
      </c>
      <c r="Q43" s="1077">
        <f>COUNTA(R35:R42)-COUNTIF(R35:R42,"休講")</f>
        <v>3</v>
      </c>
      <c r="R43" s="496" t="s">
        <v>132</v>
      </c>
      <c r="S43" s="628">
        <f>$C$31-Q43</f>
        <v>4</v>
      </c>
      <c r="T43" s="625"/>
      <c r="U43" s="625"/>
      <c r="V43" s="492" t="s">
        <v>4</v>
      </c>
      <c r="W43" s="1077">
        <f>COUNTA(X35:X42)-COUNTIF(X35:X42,"休講")</f>
        <v>5</v>
      </c>
      <c r="X43" s="496" t="s">
        <v>132</v>
      </c>
      <c r="Y43" s="617">
        <f>$C$31-W43</f>
        <v>2</v>
      </c>
      <c r="Z43" s="625"/>
      <c r="AA43" s="625"/>
      <c r="AB43" s="492" t="s">
        <v>4</v>
      </c>
      <c r="AC43" s="1077">
        <f>COUNTA(AD35:AD42)-COUNTIF(AD35:AD42,"休講")</f>
        <v>4</v>
      </c>
      <c r="AD43" s="496" t="s">
        <v>132</v>
      </c>
      <c r="AE43" s="628">
        <f>$C$31-AC43</f>
        <v>3</v>
      </c>
      <c r="AF43" s="625"/>
      <c r="AG43" s="625"/>
      <c r="AH43" s="492" t="s">
        <v>4</v>
      </c>
      <c r="AI43" s="1077">
        <f>COUNTA(AJ35:AJ42)-COUNTIF(AJ35:AJ42,"休講")</f>
        <v>0</v>
      </c>
      <c r="AJ43" s="496" t="s">
        <v>132</v>
      </c>
      <c r="AK43" s="617">
        <f>$C$31-AI43</f>
        <v>7</v>
      </c>
    </row>
    <row r="44" spans="2:37" s="579" customFormat="1" ht="7.5" customHeight="1" thickBot="1" x14ac:dyDescent="0.25">
      <c r="D44" s="580"/>
      <c r="E44" s="649"/>
      <c r="F44" s="649"/>
      <c r="G44" s="580"/>
    </row>
    <row r="45" spans="2:37" s="579" customFormat="1" ht="11.25" customHeight="1" thickBot="1" x14ac:dyDescent="0.25">
      <c r="B45" s="1170">
        <f>日付!E3</f>
        <v>43713</v>
      </c>
      <c r="C45" s="1172" t="s">
        <v>28</v>
      </c>
      <c r="D45" s="1185" t="s">
        <v>130</v>
      </c>
      <c r="E45" s="1186"/>
      <c r="F45" s="1187"/>
      <c r="G45" s="491">
        <v>1</v>
      </c>
      <c r="H45" s="661"/>
      <c r="I45" s="591"/>
      <c r="J45" s="588"/>
      <c r="K45" s="588"/>
      <c r="L45" s="591"/>
      <c r="M45" s="590"/>
      <c r="N45" s="563">
        <v>0.70138888888888884</v>
      </c>
      <c r="O45" s="564">
        <v>0.76388888888888884</v>
      </c>
      <c r="P45" s="560" t="s">
        <v>572</v>
      </c>
      <c r="Q45" s="560" t="s">
        <v>45</v>
      </c>
      <c r="R45" s="561" t="s">
        <v>33</v>
      </c>
      <c r="S45" s="565" t="s">
        <v>46</v>
      </c>
      <c r="T45" s="563">
        <v>0.76736111111111116</v>
      </c>
      <c r="U45" s="564">
        <v>0.82986111111111116</v>
      </c>
      <c r="V45" s="560" t="s">
        <v>793</v>
      </c>
      <c r="W45" s="560" t="s">
        <v>45</v>
      </c>
      <c r="X45" s="561" t="s">
        <v>33</v>
      </c>
      <c r="Y45" s="565" t="s">
        <v>46</v>
      </c>
      <c r="Z45" s="563">
        <v>0.83333333333333337</v>
      </c>
      <c r="AA45" s="564">
        <v>0.89583333333333337</v>
      </c>
      <c r="AB45" s="560" t="s">
        <v>700</v>
      </c>
      <c r="AC45" s="560" t="s">
        <v>45</v>
      </c>
      <c r="AD45" s="561" t="s">
        <v>33</v>
      </c>
      <c r="AE45" s="565" t="s">
        <v>46</v>
      </c>
      <c r="AF45" s="593"/>
      <c r="AG45" s="594"/>
      <c r="AH45" s="588"/>
      <c r="AI45" s="588"/>
      <c r="AJ45" s="591"/>
      <c r="AK45" s="590"/>
    </row>
    <row r="46" spans="2:37" s="579" customFormat="1" ht="11.25" customHeight="1" x14ac:dyDescent="0.2">
      <c r="B46" s="1171"/>
      <c r="C46" s="1173"/>
      <c r="D46" s="640" t="s">
        <v>48</v>
      </c>
      <c r="E46" s="641">
        <v>0.58333333333333337</v>
      </c>
      <c r="F46" s="642" t="s">
        <v>766</v>
      </c>
      <c r="G46" s="165">
        <v>2</v>
      </c>
      <c r="H46" s="826">
        <v>0.63541666666666663</v>
      </c>
      <c r="I46" s="827">
        <v>0.69791666666666663</v>
      </c>
      <c r="J46" s="69" t="s">
        <v>568</v>
      </c>
      <c r="K46" s="69" t="s">
        <v>47</v>
      </c>
      <c r="L46" s="70" t="s">
        <v>33</v>
      </c>
      <c r="M46" s="163" t="s">
        <v>682</v>
      </c>
      <c r="N46" s="826">
        <v>0.70138888888888884</v>
      </c>
      <c r="O46" s="827">
        <v>0.76388888888888884</v>
      </c>
      <c r="P46" s="395" t="s">
        <v>926</v>
      </c>
      <c r="Q46" s="69" t="s">
        <v>47</v>
      </c>
      <c r="R46" s="838" t="s">
        <v>33</v>
      </c>
      <c r="S46" s="839" t="s">
        <v>682</v>
      </c>
      <c r="T46" s="161">
        <v>0.76736111111111116</v>
      </c>
      <c r="U46" s="162">
        <v>0.82986111111111116</v>
      </c>
      <c r="V46" s="480" t="s">
        <v>771</v>
      </c>
      <c r="W46" s="69" t="s">
        <v>47</v>
      </c>
      <c r="X46" s="70" t="s">
        <v>33</v>
      </c>
      <c r="Y46" s="163" t="s">
        <v>682</v>
      </c>
      <c r="Z46" s="161">
        <v>0.83333333333333337</v>
      </c>
      <c r="AA46" s="827">
        <v>0.89583333333333337</v>
      </c>
      <c r="AB46" s="69" t="s">
        <v>773</v>
      </c>
      <c r="AC46" s="69" t="s">
        <v>47</v>
      </c>
      <c r="AD46" s="70" t="s">
        <v>33</v>
      </c>
      <c r="AE46" s="163" t="s">
        <v>682</v>
      </c>
      <c r="AF46" s="607"/>
      <c r="AG46" s="608"/>
      <c r="AH46" s="599"/>
      <c r="AI46" s="599"/>
      <c r="AJ46" s="600"/>
      <c r="AK46" s="609"/>
    </row>
    <row r="47" spans="2:37" s="579" customFormat="1" ht="11.25" customHeight="1" thickBot="1" x14ac:dyDescent="0.25">
      <c r="B47" s="1171"/>
      <c r="C47" s="1173"/>
      <c r="D47" s="640" t="s">
        <v>707</v>
      </c>
      <c r="E47" s="641">
        <v>0.58333333333333337</v>
      </c>
      <c r="F47" s="643" t="s">
        <v>766</v>
      </c>
      <c r="G47" s="165">
        <v>3</v>
      </c>
      <c r="H47" s="653"/>
      <c r="I47" s="645"/>
      <c r="J47" s="599"/>
      <c r="K47" s="599"/>
      <c r="L47" s="600"/>
      <c r="M47" s="601"/>
      <c r="N47" s="826">
        <v>0.70138888888888884</v>
      </c>
      <c r="O47" s="827">
        <v>0.76388888888888884</v>
      </c>
      <c r="P47" s="69" t="s">
        <v>785</v>
      </c>
      <c r="Q47" s="69" t="s">
        <v>43</v>
      </c>
      <c r="R47" s="70" t="s">
        <v>33</v>
      </c>
      <c r="S47" s="163" t="s">
        <v>915</v>
      </c>
      <c r="T47" s="161">
        <v>0.76736111111111116</v>
      </c>
      <c r="U47" s="162">
        <v>0.82986111111111116</v>
      </c>
      <c r="V47" s="69" t="s">
        <v>786</v>
      </c>
      <c r="W47" s="69" t="s">
        <v>43</v>
      </c>
      <c r="X47" s="70" t="s">
        <v>33</v>
      </c>
      <c r="Y47" s="163" t="s">
        <v>915</v>
      </c>
      <c r="Z47" s="613"/>
      <c r="AA47" s="845"/>
      <c r="AB47" s="832"/>
      <c r="AC47" s="600"/>
      <c r="AD47" s="600"/>
      <c r="AE47" s="609"/>
      <c r="AF47" s="612"/>
      <c r="AG47" s="612"/>
      <c r="AH47" s="599"/>
      <c r="AI47" s="599"/>
      <c r="AJ47" s="600"/>
      <c r="AK47" s="601"/>
    </row>
    <row r="48" spans="2:37" s="579" customFormat="1" ht="11.25" customHeight="1" thickBot="1" x14ac:dyDescent="0.25">
      <c r="B48" s="631" t="s">
        <v>164</v>
      </c>
      <c r="C48" s="615">
        <v>4</v>
      </c>
      <c r="D48" s="644"/>
      <c r="E48" s="644"/>
      <c r="F48" s="644"/>
      <c r="G48" s="165">
        <v>4</v>
      </c>
      <c r="H48" s="600"/>
      <c r="I48" s="667" t="s">
        <v>170</v>
      </c>
      <c r="J48" s="577" t="s">
        <v>167</v>
      </c>
      <c r="K48" s="577" t="s">
        <v>129</v>
      </c>
      <c r="L48" s="577" t="s">
        <v>128</v>
      </c>
      <c r="M48" s="630" t="s">
        <v>168</v>
      </c>
      <c r="N48" s="841"/>
      <c r="O48" s="840"/>
      <c r="P48" s="842"/>
      <c r="Q48" s="842"/>
      <c r="R48" s="567"/>
      <c r="S48" s="85"/>
      <c r="T48" s="161">
        <v>0.76736111111111116</v>
      </c>
      <c r="U48" s="162">
        <v>0.82986111111111116</v>
      </c>
      <c r="V48" s="69" t="s">
        <v>426</v>
      </c>
      <c r="W48" s="69" t="s">
        <v>47</v>
      </c>
      <c r="X48" s="70" t="s">
        <v>21</v>
      </c>
      <c r="Y48" s="163" t="s">
        <v>707</v>
      </c>
      <c r="Z48" s="114"/>
      <c r="AA48" s="840"/>
      <c r="AB48" s="83"/>
      <c r="AC48" s="83"/>
      <c r="AD48" s="84"/>
      <c r="AE48" s="103"/>
      <c r="AF48" s="607"/>
      <c r="AG48" s="608"/>
      <c r="AH48" s="599"/>
      <c r="AI48" s="599"/>
      <c r="AJ48" s="600"/>
      <c r="AK48" s="609"/>
    </row>
    <row r="49" spans="2:37" s="579" customFormat="1" ht="11.25" customHeight="1" thickBot="1" x14ac:dyDescent="0.25">
      <c r="B49" s="1157">
        <f>K53+Q53+W53+AC53+AI53</f>
        <v>12</v>
      </c>
      <c r="C49" s="1159" t="s">
        <v>135</v>
      </c>
      <c r="D49" s="1185" t="s">
        <v>125</v>
      </c>
      <c r="E49" s="1186"/>
      <c r="F49" s="1187"/>
      <c r="G49" s="165">
        <v>5</v>
      </c>
      <c r="H49" s="600"/>
      <c r="I49" s="577"/>
      <c r="J49" s="599" t="s">
        <v>947</v>
      </c>
      <c r="K49" s="616">
        <v>0.66666666666666663</v>
      </c>
      <c r="L49" s="600" t="s">
        <v>948</v>
      </c>
      <c r="M49" s="609" t="s">
        <v>949</v>
      </c>
      <c r="N49" s="114"/>
      <c r="O49" s="115"/>
      <c r="P49" s="83"/>
      <c r="Q49" s="83"/>
      <c r="R49" s="84"/>
      <c r="S49" s="103"/>
      <c r="T49" s="161">
        <v>0.76736111111111116</v>
      </c>
      <c r="U49" s="162">
        <v>0.82986111111111116</v>
      </c>
      <c r="V49" s="69" t="s">
        <v>852</v>
      </c>
      <c r="W49" s="69" t="s">
        <v>47</v>
      </c>
      <c r="X49" s="70" t="s">
        <v>33</v>
      </c>
      <c r="Y49" s="163" t="s">
        <v>851</v>
      </c>
      <c r="Z49" s="161">
        <v>0.83333333333333337</v>
      </c>
      <c r="AA49" s="827">
        <v>0.89583333333333337</v>
      </c>
      <c r="AB49" s="69" t="s">
        <v>927</v>
      </c>
      <c r="AC49" s="69" t="s">
        <v>47</v>
      </c>
      <c r="AD49" s="70" t="s">
        <v>33</v>
      </c>
      <c r="AE49" s="163" t="s">
        <v>914</v>
      </c>
      <c r="AF49" s="607"/>
      <c r="AG49" s="608"/>
      <c r="AH49" s="599"/>
      <c r="AI49" s="599"/>
      <c r="AJ49" s="600"/>
      <c r="AK49" s="609"/>
    </row>
    <row r="50" spans="2:37" s="579" customFormat="1" ht="11.25" customHeight="1" thickBot="1" x14ac:dyDescent="0.25">
      <c r="B50" s="1158"/>
      <c r="C50" s="1160"/>
      <c r="D50" s="1174"/>
      <c r="E50" s="1175"/>
      <c r="F50" s="1176"/>
      <c r="G50" s="165">
        <v>6</v>
      </c>
      <c r="H50" s="600"/>
      <c r="I50" s="577"/>
      <c r="J50" s="599"/>
      <c r="K50" s="616"/>
      <c r="L50" s="600"/>
      <c r="M50" s="609"/>
      <c r="N50" s="607"/>
      <c r="O50" s="608"/>
      <c r="P50" s="599"/>
      <c r="Q50" s="599"/>
      <c r="R50" s="600"/>
      <c r="S50" s="609"/>
      <c r="T50" s="1061">
        <v>0.76736111111111116</v>
      </c>
      <c r="U50" s="1062">
        <v>0.82986111111111116</v>
      </c>
      <c r="V50" s="1063" t="s">
        <v>723</v>
      </c>
      <c r="W50" s="1064" t="s">
        <v>45</v>
      </c>
      <c r="X50" s="1065" t="s">
        <v>33</v>
      </c>
      <c r="Y50" s="1066" t="s">
        <v>936</v>
      </c>
      <c r="Z50" s="114"/>
      <c r="AA50" s="115"/>
      <c r="AB50" s="83"/>
      <c r="AC50" s="83"/>
      <c r="AD50" s="84"/>
      <c r="AE50" s="103"/>
      <c r="AF50" s="607"/>
      <c r="AG50" s="608"/>
      <c r="AH50" s="599"/>
      <c r="AI50" s="599"/>
      <c r="AJ50" s="600"/>
      <c r="AK50" s="609"/>
    </row>
    <row r="51" spans="2:37" s="579" customFormat="1" ht="11.25" customHeight="1" thickBot="1" x14ac:dyDescent="0.25">
      <c r="B51" s="675" t="s">
        <v>136</v>
      </c>
      <c r="C51" s="617">
        <v>7</v>
      </c>
      <c r="D51" s="1174"/>
      <c r="E51" s="1175"/>
      <c r="F51" s="1176"/>
      <c r="G51" s="165">
        <v>7</v>
      </c>
      <c r="H51" s="600"/>
      <c r="I51" s="577"/>
      <c r="J51" s="599"/>
      <c r="K51" s="616"/>
      <c r="L51" s="600"/>
      <c r="M51" s="609"/>
      <c r="N51" s="607"/>
      <c r="O51" s="608"/>
      <c r="P51" s="599"/>
      <c r="Q51" s="599"/>
      <c r="R51" s="600"/>
      <c r="S51" s="609"/>
      <c r="T51" s="640"/>
      <c r="U51" s="633"/>
      <c r="V51" s="633"/>
      <c r="W51" s="633"/>
      <c r="X51" s="633"/>
      <c r="Y51" s="643"/>
      <c r="Z51" s="640"/>
      <c r="AA51" s="633"/>
      <c r="AB51" s="633"/>
      <c r="AC51" s="633"/>
      <c r="AD51" s="633"/>
      <c r="AE51" s="643"/>
      <c r="AF51" s="607"/>
      <c r="AG51" s="608"/>
      <c r="AH51" s="599"/>
      <c r="AI51" s="599"/>
      <c r="AJ51" s="600"/>
      <c r="AK51" s="609"/>
    </row>
    <row r="52" spans="2:37" s="579" customFormat="1" ht="11.25" customHeight="1" thickBot="1" x14ac:dyDescent="0.25">
      <c r="B52" s="1161" t="s">
        <v>126</v>
      </c>
      <c r="C52" s="1162"/>
      <c r="D52" s="1177"/>
      <c r="E52" s="1178"/>
      <c r="F52" s="1179"/>
      <c r="G52" s="545">
        <v>8</v>
      </c>
      <c r="H52" s="606"/>
      <c r="I52" s="668"/>
      <c r="J52" s="621"/>
      <c r="K52" s="622"/>
      <c r="L52" s="623"/>
      <c r="M52" s="624"/>
      <c r="N52" s="659"/>
      <c r="O52" s="660"/>
      <c r="P52" s="621"/>
      <c r="Q52" s="621"/>
      <c r="R52" s="623"/>
      <c r="S52" s="624"/>
      <c r="T52" s="662"/>
      <c r="U52" s="663"/>
      <c r="V52" s="663"/>
      <c r="W52" s="663"/>
      <c r="X52" s="663"/>
      <c r="Y52" s="664"/>
      <c r="Z52" s="662"/>
      <c r="AA52" s="663"/>
      <c r="AB52" s="663"/>
      <c r="AC52" s="663"/>
      <c r="AD52" s="663"/>
      <c r="AE52" s="664"/>
      <c r="AF52" s="607"/>
      <c r="AG52" s="608"/>
      <c r="AH52" s="599"/>
      <c r="AI52" s="599"/>
      <c r="AJ52" s="600"/>
      <c r="AK52" s="609"/>
    </row>
    <row r="53" spans="2:37" s="579" customFormat="1" ht="15" customHeight="1" thickBot="1" x14ac:dyDescent="0.25">
      <c r="B53" s="1163">
        <f>B49/(C51*C48)</f>
        <v>0.42857142857142855</v>
      </c>
      <c r="C53" s="1164"/>
      <c r="D53" s="1165" t="s">
        <v>131</v>
      </c>
      <c r="E53" s="1166"/>
      <c r="F53" s="700"/>
      <c r="G53" s="673" t="s">
        <v>132</v>
      </c>
      <c r="H53" s="625"/>
      <c r="I53" s="627">
        <f>S53+Y53+AE53+AK53</f>
        <v>17</v>
      </c>
      <c r="J53" s="495" t="s">
        <v>4</v>
      </c>
      <c r="K53" s="1077">
        <f>COUNTA(L45:L47)-COUNTIF(L45:L47,"休講")</f>
        <v>1</v>
      </c>
      <c r="L53" s="496" t="s">
        <v>132</v>
      </c>
      <c r="M53" s="628">
        <f>$C51-K53</f>
        <v>6</v>
      </c>
      <c r="N53" s="625"/>
      <c r="O53" s="625"/>
      <c r="P53" s="492" t="s">
        <v>4</v>
      </c>
      <c r="Q53" s="1077">
        <f>COUNTA(R45:R52)-COUNTIF(R45:R52,"休講")</f>
        <v>3</v>
      </c>
      <c r="R53" s="496" t="s">
        <v>132</v>
      </c>
      <c r="S53" s="628">
        <f>$C$31-Q53</f>
        <v>4</v>
      </c>
      <c r="T53" s="625"/>
      <c r="U53" s="625"/>
      <c r="V53" s="492" t="s">
        <v>4</v>
      </c>
      <c r="W53" s="1077">
        <f>COUNTA(X45:X52)-COUNTIF(X45:X52,"休講")</f>
        <v>5</v>
      </c>
      <c r="X53" s="496" t="s">
        <v>132</v>
      </c>
      <c r="Y53" s="617">
        <f>$C$31-W53</f>
        <v>2</v>
      </c>
      <c r="Z53" s="625"/>
      <c r="AA53" s="625"/>
      <c r="AB53" s="492" t="s">
        <v>4</v>
      </c>
      <c r="AC53" s="1077">
        <f>COUNTA(AD45:AD52)-COUNTIF(AD45:AD52,"休講")</f>
        <v>3</v>
      </c>
      <c r="AD53" s="496" t="s">
        <v>132</v>
      </c>
      <c r="AE53" s="628">
        <f>$C$31-AC53</f>
        <v>4</v>
      </c>
      <c r="AF53" s="625"/>
      <c r="AG53" s="625"/>
      <c r="AH53" s="492" t="s">
        <v>4</v>
      </c>
      <c r="AI53" s="1077">
        <f>COUNTA(AJ45:AJ52)-COUNTIF(AJ45:AJ52,"休講")</f>
        <v>0</v>
      </c>
      <c r="AJ53" s="496" t="s">
        <v>132</v>
      </c>
      <c r="AK53" s="617">
        <f>$C$31-AI53</f>
        <v>7</v>
      </c>
    </row>
    <row r="54" spans="2:37" s="579" customFormat="1" ht="7.5" customHeight="1" thickBot="1" x14ac:dyDescent="0.25">
      <c r="D54" s="580"/>
      <c r="E54" s="649"/>
      <c r="F54" s="649"/>
      <c r="G54" s="580"/>
      <c r="T54" s="828"/>
      <c r="U54" s="828"/>
      <c r="V54" s="828"/>
      <c r="W54" s="828"/>
      <c r="X54" s="828"/>
      <c r="Y54" s="828"/>
      <c r="Z54" s="828"/>
      <c r="AA54" s="828"/>
    </row>
    <row r="55" spans="2:37" s="579" customFormat="1" ht="11.25" customHeight="1" thickBot="1" x14ac:dyDescent="0.25">
      <c r="B55" s="1183">
        <f>日付!F3</f>
        <v>43714</v>
      </c>
      <c r="C55" s="1172" t="s">
        <v>29</v>
      </c>
      <c r="D55" s="1185" t="s">
        <v>130</v>
      </c>
      <c r="E55" s="1186"/>
      <c r="F55" s="1187"/>
      <c r="G55" s="491">
        <v>1</v>
      </c>
      <c r="H55" s="587"/>
      <c r="I55" s="591"/>
      <c r="J55" s="588"/>
      <c r="K55" s="588"/>
      <c r="L55" s="589"/>
      <c r="M55" s="590"/>
      <c r="N55" s="563">
        <v>0.70138888888888884</v>
      </c>
      <c r="O55" s="564">
        <v>0.76388888888888884</v>
      </c>
      <c r="P55" s="560" t="s">
        <v>387</v>
      </c>
      <c r="Q55" s="560" t="s">
        <v>45</v>
      </c>
      <c r="R55" s="561" t="s">
        <v>33</v>
      </c>
      <c r="S55" s="565" t="s">
        <v>46</v>
      </c>
      <c r="T55" s="826">
        <v>0.76736111111111116</v>
      </c>
      <c r="U55" s="827">
        <v>0.82986111111111116</v>
      </c>
      <c r="V55" s="480" t="s">
        <v>811</v>
      </c>
      <c r="W55" s="480" t="s">
        <v>45</v>
      </c>
      <c r="X55" s="697" t="s">
        <v>33</v>
      </c>
      <c r="Y55" s="71" t="s">
        <v>46</v>
      </c>
      <c r="Z55" s="829">
        <v>0.83333333333333337</v>
      </c>
      <c r="AA55" s="827">
        <v>0.89583333333333337</v>
      </c>
      <c r="AB55" s="560" t="s">
        <v>535</v>
      </c>
      <c r="AC55" s="560" t="s">
        <v>47</v>
      </c>
      <c r="AD55" s="561" t="s">
        <v>33</v>
      </c>
      <c r="AE55" s="565" t="s">
        <v>46</v>
      </c>
      <c r="AF55" s="593"/>
      <c r="AG55" s="594"/>
      <c r="AH55" s="588"/>
      <c r="AI55" s="588"/>
      <c r="AJ55" s="591"/>
      <c r="AK55" s="590"/>
    </row>
    <row r="56" spans="2:37" s="579" customFormat="1" ht="11.25" customHeight="1" x14ac:dyDescent="0.2">
      <c r="B56" s="1184"/>
      <c r="C56" s="1173"/>
      <c r="D56" s="640" t="s">
        <v>48</v>
      </c>
      <c r="E56" s="641">
        <v>0.58333333333333337</v>
      </c>
      <c r="F56" s="642" t="s">
        <v>766</v>
      </c>
      <c r="G56" s="165">
        <v>2</v>
      </c>
      <c r="H56" s="678"/>
      <c r="I56" s="679"/>
      <c r="J56" s="83"/>
      <c r="K56" s="83"/>
      <c r="L56" s="84"/>
      <c r="M56" s="85"/>
      <c r="N56" s="116">
        <v>0.70833333333333337</v>
      </c>
      <c r="O56" s="117">
        <v>0.75</v>
      </c>
      <c r="P56" s="102" t="s">
        <v>576</v>
      </c>
      <c r="Q56" s="102" t="s">
        <v>142</v>
      </c>
      <c r="R56" s="699" t="s">
        <v>33</v>
      </c>
      <c r="S56" s="118" t="s">
        <v>349</v>
      </c>
      <c r="T56" s="613"/>
      <c r="U56" s="614"/>
      <c r="V56" s="599"/>
      <c r="W56" s="599"/>
      <c r="X56" s="600"/>
      <c r="Y56" s="609"/>
      <c r="Z56" s="652"/>
      <c r="AA56" s="614"/>
      <c r="AB56" s="599"/>
      <c r="AC56" s="599"/>
      <c r="AD56" s="608"/>
      <c r="AF56" s="607"/>
      <c r="AG56" s="608"/>
      <c r="AH56" s="599"/>
      <c r="AI56" s="599"/>
      <c r="AJ56" s="600"/>
      <c r="AK56" s="609"/>
    </row>
    <row r="57" spans="2:37" s="579" customFormat="1" ht="11.25" customHeight="1" thickBot="1" x14ac:dyDescent="0.25">
      <c r="B57" s="1184"/>
      <c r="C57" s="1173"/>
      <c r="D57" s="640" t="s">
        <v>707</v>
      </c>
      <c r="E57" s="641">
        <v>0.58333333333333337</v>
      </c>
      <c r="F57" s="643" t="s">
        <v>766</v>
      </c>
      <c r="G57" s="165">
        <v>3</v>
      </c>
      <c r="H57" s="602"/>
      <c r="I57" s="600"/>
      <c r="J57" s="599"/>
      <c r="K57" s="599"/>
      <c r="L57" s="600"/>
      <c r="M57" s="601"/>
      <c r="N57" s="841"/>
      <c r="O57" s="840"/>
      <c r="P57" s="83"/>
      <c r="Q57" s="83"/>
      <c r="R57" s="84"/>
      <c r="S57" s="103"/>
      <c r="T57" s="114"/>
      <c r="U57" s="115"/>
      <c r="V57" s="83"/>
      <c r="W57" s="83"/>
      <c r="X57" s="84"/>
      <c r="Y57" s="103"/>
      <c r="Z57" s="613"/>
      <c r="AA57" s="845"/>
      <c r="AB57" s="599"/>
      <c r="AC57" s="599"/>
      <c r="AD57" s="600"/>
      <c r="AE57" s="609"/>
      <c r="AF57" s="607"/>
      <c r="AG57" s="608"/>
      <c r="AH57" s="599"/>
      <c r="AI57" s="599"/>
      <c r="AJ57" s="600"/>
      <c r="AK57" s="609"/>
    </row>
    <row r="58" spans="2:37" s="579" customFormat="1" ht="11.25" customHeight="1" thickBot="1" x14ac:dyDescent="0.25">
      <c r="B58" s="631" t="s">
        <v>164</v>
      </c>
      <c r="C58" s="615">
        <v>4</v>
      </c>
      <c r="D58" s="644"/>
      <c r="E58" s="644"/>
      <c r="F58" s="644"/>
      <c r="G58" s="165">
        <v>4</v>
      </c>
      <c r="H58" s="600"/>
      <c r="I58" s="629" t="s">
        <v>170</v>
      </c>
      <c r="J58" s="577" t="s">
        <v>167</v>
      </c>
      <c r="K58" s="577" t="s">
        <v>129</v>
      </c>
      <c r="L58" s="577" t="s">
        <v>128</v>
      </c>
      <c r="M58" s="630" t="s">
        <v>168</v>
      </c>
      <c r="N58" s="844"/>
      <c r="O58" s="845"/>
      <c r="P58" s="599"/>
      <c r="Q58" s="599"/>
      <c r="R58" s="600"/>
      <c r="S58" s="609"/>
      <c r="T58" s="161">
        <v>0.76736111111111116</v>
      </c>
      <c r="U58" s="162">
        <v>0.82986111111111116</v>
      </c>
      <c r="V58" s="69" t="s">
        <v>773</v>
      </c>
      <c r="W58" s="69" t="s">
        <v>45</v>
      </c>
      <c r="X58" s="70" t="s">
        <v>33</v>
      </c>
      <c r="Y58" s="163" t="s">
        <v>540</v>
      </c>
      <c r="Z58" s="114"/>
      <c r="AA58" s="840"/>
      <c r="AB58" s="83"/>
      <c r="AC58" s="83"/>
      <c r="AD58" s="84"/>
      <c r="AE58" s="103"/>
      <c r="AF58" s="665"/>
      <c r="AG58" s="612"/>
      <c r="AH58" s="599"/>
      <c r="AI58" s="599"/>
      <c r="AJ58" s="600"/>
      <c r="AK58" s="601"/>
    </row>
    <row r="59" spans="2:37" s="579" customFormat="1" ht="11.25" customHeight="1" thickBot="1" x14ac:dyDescent="0.25">
      <c r="B59" s="1157">
        <f>K63+Q63+W63+AC63+AI63</f>
        <v>11</v>
      </c>
      <c r="C59" s="1159" t="s">
        <v>135</v>
      </c>
      <c r="D59" s="1185" t="s">
        <v>125</v>
      </c>
      <c r="E59" s="1186"/>
      <c r="F59" s="1187"/>
      <c r="G59" s="165">
        <v>5</v>
      </c>
      <c r="H59" s="600"/>
      <c r="I59" s="634"/>
      <c r="J59" s="599" t="s">
        <v>944</v>
      </c>
      <c r="K59" s="616">
        <v>0.75</v>
      </c>
      <c r="L59" s="600" t="s">
        <v>945</v>
      </c>
      <c r="M59" s="609" t="s">
        <v>946</v>
      </c>
      <c r="N59" s="841"/>
      <c r="O59" s="840"/>
      <c r="P59" s="83"/>
      <c r="Q59" s="83"/>
      <c r="R59" s="84"/>
      <c r="S59" s="103"/>
      <c r="T59" s="161">
        <v>0.76736111111111116</v>
      </c>
      <c r="U59" s="162">
        <v>0.82986111111111116</v>
      </c>
      <c r="V59" s="69" t="s">
        <v>783</v>
      </c>
      <c r="W59" s="69" t="s">
        <v>43</v>
      </c>
      <c r="X59" s="70" t="s">
        <v>33</v>
      </c>
      <c r="Y59" s="163" t="s">
        <v>915</v>
      </c>
      <c r="Z59" s="161">
        <v>0.83333333333333337</v>
      </c>
      <c r="AA59" s="827">
        <v>0.89583333333333337</v>
      </c>
      <c r="AB59" s="69" t="s">
        <v>815</v>
      </c>
      <c r="AC59" s="69" t="s">
        <v>43</v>
      </c>
      <c r="AD59" s="70" t="s">
        <v>33</v>
      </c>
      <c r="AE59" s="163" t="s">
        <v>915</v>
      </c>
      <c r="AF59" s="665"/>
      <c r="AG59" s="612"/>
      <c r="AH59" s="599"/>
      <c r="AI59" s="599"/>
      <c r="AJ59" s="600"/>
      <c r="AK59" s="601"/>
    </row>
    <row r="60" spans="2:37" s="579" customFormat="1" ht="11.25" customHeight="1" thickBot="1" x14ac:dyDescent="0.25">
      <c r="B60" s="1158"/>
      <c r="C60" s="1160"/>
      <c r="D60" s="1174"/>
      <c r="E60" s="1175"/>
      <c r="F60" s="1176"/>
      <c r="G60" s="165">
        <v>6</v>
      </c>
      <c r="H60" s="600"/>
      <c r="I60" s="634"/>
      <c r="J60" s="599"/>
      <c r="K60" s="616"/>
      <c r="L60" s="600"/>
      <c r="M60" s="609"/>
      <c r="N60" s="826">
        <v>0.70138888888888884</v>
      </c>
      <c r="O60" s="827">
        <v>0.76388888888888884</v>
      </c>
      <c r="P60" s="69" t="s">
        <v>834</v>
      </c>
      <c r="Q60" s="69" t="s">
        <v>47</v>
      </c>
      <c r="R60" s="70" t="s">
        <v>33</v>
      </c>
      <c r="S60" s="71" t="s">
        <v>707</v>
      </c>
      <c r="T60" s="161">
        <v>0.76736111111111116</v>
      </c>
      <c r="U60" s="162">
        <v>0.82986111111111116</v>
      </c>
      <c r="V60" s="69" t="s">
        <v>793</v>
      </c>
      <c r="W60" s="69" t="s">
        <v>47</v>
      </c>
      <c r="X60" s="70" t="s">
        <v>33</v>
      </c>
      <c r="Y60" s="163" t="s">
        <v>707</v>
      </c>
      <c r="Z60" s="161">
        <v>0.83333333333333337</v>
      </c>
      <c r="AA60" s="827">
        <v>0.89583333333333337</v>
      </c>
      <c r="AB60" s="69" t="s">
        <v>812</v>
      </c>
      <c r="AC60" s="69" t="s">
        <v>47</v>
      </c>
      <c r="AD60" s="70" t="s">
        <v>33</v>
      </c>
      <c r="AE60" s="163" t="s">
        <v>707</v>
      </c>
      <c r="AF60" s="665"/>
      <c r="AG60" s="612"/>
      <c r="AH60" s="599"/>
      <c r="AI60" s="599"/>
      <c r="AJ60" s="600"/>
      <c r="AK60" s="601"/>
    </row>
    <row r="61" spans="2:37" s="579" customFormat="1" ht="11.25" customHeight="1" thickBot="1" x14ac:dyDescent="0.25">
      <c r="B61" s="675" t="s">
        <v>136</v>
      </c>
      <c r="C61" s="617">
        <v>7</v>
      </c>
      <c r="D61" s="1174"/>
      <c r="E61" s="1175"/>
      <c r="F61" s="1176"/>
      <c r="G61" s="165">
        <v>7</v>
      </c>
      <c r="H61" s="600"/>
      <c r="I61" s="634"/>
      <c r="J61" s="599"/>
      <c r="K61" s="616"/>
      <c r="L61" s="600"/>
      <c r="M61" s="609"/>
      <c r="N61" s="613"/>
      <c r="O61" s="614"/>
      <c r="P61" s="599"/>
      <c r="Q61" s="599"/>
      <c r="R61" s="600"/>
      <c r="S61" s="601"/>
      <c r="T61" s="607"/>
      <c r="U61" s="608"/>
      <c r="V61" s="599"/>
      <c r="W61" s="599"/>
      <c r="X61" s="600"/>
      <c r="Y61" s="609"/>
      <c r="Z61" s="161">
        <v>0.83333333333333337</v>
      </c>
      <c r="AA61" s="827">
        <v>0.89583333333333337</v>
      </c>
      <c r="AB61" s="69" t="s">
        <v>829</v>
      </c>
      <c r="AC61" s="69" t="s">
        <v>45</v>
      </c>
      <c r="AD61" s="70" t="s">
        <v>33</v>
      </c>
      <c r="AE61" s="163" t="s">
        <v>883</v>
      </c>
      <c r="AF61" s="665"/>
      <c r="AG61" s="612"/>
      <c r="AH61" s="599"/>
      <c r="AI61" s="599"/>
      <c r="AJ61" s="600"/>
      <c r="AK61" s="601"/>
    </row>
    <row r="62" spans="2:37" s="579" customFormat="1" ht="11.25" customHeight="1" thickBot="1" x14ac:dyDescent="0.25">
      <c r="B62" s="1161" t="s">
        <v>126</v>
      </c>
      <c r="C62" s="1162"/>
      <c r="D62" s="1177"/>
      <c r="E62" s="1178"/>
      <c r="F62" s="1179"/>
      <c r="G62" s="545">
        <v>8</v>
      </c>
      <c r="H62" s="606"/>
      <c r="I62" s="635"/>
      <c r="J62" s="621"/>
      <c r="K62" s="622"/>
      <c r="L62" s="623"/>
      <c r="M62" s="624"/>
      <c r="N62" s="450"/>
      <c r="O62" s="451"/>
      <c r="P62" s="89"/>
      <c r="Q62" s="89"/>
      <c r="R62" s="109"/>
      <c r="S62" s="90"/>
      <c r="T62" s="659"/>
      <c r="U62" s="660"/>
      <c r="V62" s="621"/>
      <c r="W62" s="621"/>
      <c r="X62" s="623"/>
      <c r="Y62" s="624"/>
      <c r="Z62" s="607"/>
      <c r="AA62" s="608"/>
      <c r="AB62" s="599"/>
      <c r="AC62" s="599"/>
      <c r="AD62" s="600"/>
      <c r="AE62" s="609"/>
      <c r="AF62" s="665"/>
      <c r="AG62" s="612"/>
      <c r="AH62" s="599"/>
      <c r="AI62" s="599"/>
      <c r="AJ62" s="600"/>
      <c r="AK62" s="601"/>
    </row>
    <row r="63" spans="2:37" s="579" customFormat="1" ht="15" customHeight="1" thickBot="1" x14ac:dyDescent="0.25">
      <c r="B63" s="1163">
        <f>B59/(C61*C58)</f>
        <v>0.39285714285714285</v>
      </c>
      <c r="C63" s="1164"/>
      <c r="D63" s="1165" t="s">
        <v>131</v>
      </c>
      <c r="E63" s="1166"/>
      <c r="F63" s="700"/>
      <c r="G63" s="673" t="s">
        <v>132</v>
      </c>
      <c r="H63" s="625"/>
      <c r="I63" s="627">
        <f>S63+Y63+AE63+AK63</f>
        <v>17</v>
      </c>
      <c r="J63" s="495" t="s">
        <v>4</v>
      </c>
      <c r="K63" s="1077">
        <f>COUNTA(L55:L57)-COUNTIF(L55:L57,"休講")</f>
        <v>0</v>
      </c>
      <c r="L63" s="496" t="s">
        <v>132</v>
      </c>
      <c r="M63" s="628">
        <f>$C61-K63</f>
        <v>7</v>
      </c>
      <c r="N63" s="625"/>
      <c r="O63" s="625"/>
      <c r="P63" s="492" t="s">
        <v>4</v>
      </c>
      <c r="Q63" s="1077">
        <f>COUNTA(R55:R62)-COUNTIF(R55:R62,"休講")</f>
        <v>3</v>
      </c>
      <c r="R63" s="496" t="s">
        <v>132</v>
      </c>
      <c r="S63" s="628">
        <f>$C$31-Q63</f>
        <v>4</v>
      </c>
      <c r="T63" s="625"/>
      <c r="U63" s="625"/>
      <c r="V63" s="492" t="s">
        <v>4</v>
      </c>
      <c r="W63" s="1077">
        <f>COUNTA(X55:X62)-COUNTIF(X55:X62,"休講")</f>
        <v>4</v>
      </c>
      <c r="X63" s="496" t="s">
        <v>132</v>
      </c>
      <c r="Y63" s="617">
        <f>$C$31-W63</f>
        <v>3</v>
      </c>
      <c r="Z63" s="625"/>
      <c r="AA63" s="625"/>
      <c r="AB63" s="492" t="s">
        <v>4</v>
      </c>
      <c r="AC63" s="1077">
        <f>COUNTA(AD55:AD62)-COUNTIF(AD55:AD62,"休講")</f>
        <v>4</v>
      </c>
      <c r="AD63" s="496" t="s">
        <v>132</v>
      </c>
      <c r="AE63" s="628">
        <f>$C$31-AC63</f>
        <v>3</v>
      </c>
      <c r="AF63" s="625"/>
      <c r="AG63" s="625"/>
      <c r="AH63" s="492" t="s">
        <v>4</v>
      </c>
      <c r="AI63" s="1077">
        <f>COUNTA(AJ55:AJ62)-COUNTIF(AJ55:AJ62,"休講")</f>
        <v>0</v>
      </c>
      <c r="AJ63" s="496" t="s">
        <v>132</v>
      </c>
      <c r="AK63" s="617">
        <f>$C$31-AI63</f>
        <v>7</v>
      </c>
    </row>
    <row r="64" spans="2:37" s="579" customFormat="1" ht="11.25" customHeight="1" thickBot="1" x14ac:dyDescent="0.25">
      <c r="D64" s="580"/>
      <c r="E64" s="580"/>
      <c r="F64" s="580"/>
      <c r="G64" s="580"/>
    </row>
    <row r="65" spans="2:37" s="579" customFormat="1" ht="11.25" customHeight="1" thickBot="1" x14ac:dyDescent="0.25">
      <c r="B65" s="581" t="s">
        <v>39</v>
      </c>
      <c r="C65" s="582"/>
      <c r="D65" s="1180" t="s">
        <v>130</v>
      </c>
      <c r="E65" s="1181"/>
      <c r="F65" s="1182"/>
      <c r="G65" s="203" t="s">
        <v>437</v>
      </c>
      <c r="H65" s="1167" t="s">
        <v>441</v>
      </c>
      <c r="I65" s="1167"/>
      <c r="J65" s="1167"/>
      <c r="K65" s="1167"/>
      <c r="L65" s="1167"/>
      <c r="M65" s="1168"/>
      <c r="N65" s="1169" t="s">
        <v>498</v>
      </c>
      <c r="O65" s="1167"/>
      <c r="P65" s="1167"/>
      <c r="Q65" s="1167"/>
      <c r="R65" s="1167"/>
      <c r="S65" s="1168"/>
      <c r="T65" s="1169" t="s">
        <v>233</v>
      </c>
      <c r="U65" s="1167"/>
      <c r="V65" s="1167"/>
      <c r="W65" s="1167"/>
      <c r="X65" s="1167"/>
      <c r="Y65" s="1168"/>
      <c r="Z65" s="1169" t="s">
        <v>235</v>
      </c>
      <c r="AA65" s="1167"/>
      <c r="AB65" s="1167"/>
      <c r="AC65" s="1167"/>
      <c r="AD65" s="1167"/>
      <c r="AE65" s="1167"/>
      <c r="AF65" s="1169" t="s">
        <v>442</v>
      </c>
      <c r="AG65" s="1167"/>
      <c r="AH65" s="1167"/>
      <c r="AI65" s="1167"/>
      <c r="AJ65" s="1167"/>
      <c r="AK65" s="1168"/>
    </row>
    <row r="66" spans="2:37" s="579" customFormat="1" ht="11.25" customHeight="1" x14ac:dyDescent="0.2">
      <c r="B66" s="1170">
        <f>日付!G3</f>
        <v>43715</v>
      </c>
      <c r="C66" s="1172" t="s">
        <v>30</v>
      </c>
      <c r="D66" s="583"/>
      <c r="E66" s="584"/>
      <c r="F66" s="585"/>
      <c r="G66" s="491">
        <v>1</v>
      </c>
      <c r="H66" s="586"/>
      <c r="I66" s="587"/>
      <c r="J66" s="588"/>
      <c r="K66" s="588"/>
      <c r="L66" s="589"/>
      <c r="M66" s="590"/>
      <c r="N66" s="587"/>
      <c r="O66" s="591"/>
      <c r="P66" s="592"/>
      <c r="Q66" s="588"/>
      <c r="R66" s="589"/>
      <c r="S66" s="590"/>
      <c r="T66" s="593"/>
      <c r="U66" s="594"/>
      <c r="V66" s="592"/>
      <c r="W66" s="588"/>
      <c r="X66" s="591"/>
      <c r="Y66" s="590"/>
      <c r="Z66" s="593"/>
      <c r="AA66" s="594"/>
      <c r="AB66" s="588"/>
      <c r="AC66" s="588"/>
      <c r="AD66" s="591"/>
      <c r="AE66" s="590"/>
      <c r="AF66" s="593"/>
      <c r="AG66" s="594"/>
      <c r="AH66" s="588"/>
      <c r="AI66" s="588"/>
      <c r="AJ66" s="591"/>
      <c r="AK66" s="590"/>
    </row>
    <row r="67" spans="2:37" s="579" customFormat="1" ht="11.25" customHeight="1" x14ac:dyDescent="0.2">
      <c r="B67" s="1171"/>
      <c r="C67" s="1173"/>
      <c r="D67" s="595"/>
      <c r="E67" s="596"/>
      <c r="F67" s="597"/>
      <c r="G67" s="165">
        <v>2</v>
      </c>
      <c r="H67" s="586"/>
      <c r="I67" s="598"/>
      <c r="J67" s="599"/>
      <c r="K67" s="599"/>
      <c r="L67" s="600"/>
      <c r="M67" s="601"/>
      <c r="N67" s="602"/>
      <c r="O67" s="600"/>
      <c r="P67" s="603"/>
      <c r="Q67" s="599"/>
      <c r="R67" s="600"/>
      <c r="S67" s="601"/>
      <c r="T67" s="604"/>
      <c r="U67" s="604"/>
      <c r="V67" s="605"/>
      <c r="W67" s="605"/>
      <c r="X67" s="606"/>
      <c r="Y67" s="609"/>
      <c r="Z67" s="607"/>
      <c r="AA67" s="608"/>
      <c r="AB67" s="599"/>
      <c r="AC67" s="599"/>
      <c r="AD67" s="600"/>
      <c r="AE67" s="609"/>
      <c r="AF67" s="607"/>
      <c r="AG67" s="608"/>
      <c r="AH67" s="599"/>
      <c r="AI67" s="599"/>
      <c r="AJ67" s="600"/>
      <c r="AK67" s="609"/>
    </row>
    <row r="68" spans="2:37" s="579" customFormat="1" ht="11.25" customHeight="1" thickBot="1" x14ac:dyDescent="0.25">
      <c r="B68" s="1171"/>
      <c r="C68" s="1173"/>
      <c r="D68" s="595"/>
      <c r="E68" s="596"/>
      <c r="F68" s="597"/>
      <c r="G68" s="165">
        <v>3</v>
      </c>
      <c r="H68" s="119">
        <v>0.54166666666666663</v>
      </c>
      <c r="I68" s="120">
        <v>0.60416666666666663</v>
      </c>
      <c r="J68" s="69" t="s">
        <v>812</v>
      </c>
      <c r="K68" s="69" t="s">
        <v>45</v>
      </c>
      <c r="L68" s="70" t="s">
        <v>33</v>
      </c>
      <c r="M68" s="71" t="s">
        <v>48</v>
      </c>
      <c r="N68" s="119">
        <v>0.60763888888888895</v>
      </c>
      <c r="O68" s="120">
        <v>0.67013888888888884</v>
      </c>
      <c r="P68" s="69" t="s">
        <v>402</v>
      </c>
      <c r="Q68" s="69" t="s">
        <v>45</v>
      </c>
      <c r="R68" s="70" t="s">
        <v>21</v>
      </c>
      <c r="S68" s="71" t="s">
        <v>48</v>
      </c>
      <c r="T68" s="113">
        <v>0.67361111111111116</v>
      </c>
      <c r="U68" s="113">
        <v>0.73611111111111116</v>
      </c>
      <c r="V68" s="69" t="s">
        <v>402</v>
      </c>
      <c r="W68" s="69" t="s">
        <v>45</v>
      </c>
      <c r="X68" s="70" t="s">
        <v>40</v>
      </c>
      <c r="Y68" s="71" t="s">
        <v>48</v>
      </c>
      <c r="Z68" s="613"/>
      <c r="AA68" s="614"/>
      <c r="AB68" s="599"/>
      <c r="AC68" s="599"/>
      <c r="AD68" s="600"/>
      <c r="AE68" s="601"/>
      <c r="AF68" s="613"/>
      <c r="AG68" s="614"/>
      <c r="AH68" s="599"/>
      <c r="AI68" s="599"/>
      <c r="AJ68" s="600"/>
      <c r="AK68" s="609"/>
    </row>
    <row r="69" spans="2:37" s="579" customFormat="1" ht="11.25" customHeight="1" thickBot="1" x14ac:dyDescent="0.25">
      <c r="B69" s="631" t="s">
        <v>164</v>
      </c>
      <c r="C69" s="615">
        <v>5</v>
      </c>
      <c r="D69" s="595"/>
      <c r="E69" s="596"/>
      <c r="F69" s="597"/>
      <c r="G69" s="165">
        <v>4</v>
      </c>
      <c r="H69" s="586"/>
      <c r="I69" s="629" t="s">
        <v>170</v>
      </c>
      <c r="J69" s="577" t="s">
        <v>167</v>
      </c>
      <c r="K69" s="577" t="s">
        <v>129</v>
      </c>
      <c r="L69" s="577" t="s">
        <v>128</v>
      </c>
      <c r="M69" s="630" t="s">
        <v>168</v>
      </c>
      <c r="N69" s="119">
        <v>0.60763888888888895</v>
      </c>
      <c r="O69" s="120">
        <v>0.67013888888888884</v>
      </c>
      <c r="P69" s="481" t="s">
        <v>568</v>
      </c>
      <c r="Q69" s="69" t="s">
        <v>45</v>
      </c>
      <c r="R69" s="70" t="s">
        <v>33</v>
      </c>
      <c r="S69" s="71" t="s">
        <v>46</v>
      </c>
      <c r="T69" s="113">
        <v>0.67361111111111116</v>
      </c>
      <c r="U69" s="113">
        <v>0.73611111111111116</v>
      </c>
      <c r="V69" s="69" t="s">
        <v>783</v>
      </c>
      <c r="W69" s="69" t="s">
        <v>45</v>
      </c>
      <c r="X69" s="70" t="s">
        <v>33</v>
      </c>
      <c r="Y69" s="163" t="s">
        <v>46</v>
      </c>
      <c r="Z69" s="161">
        <v>0.73958333333333337</v>
      </c>
      <c r="AA69" s="162">
        <v>0.80208333333333337</v>
      </c>
      <c r="AB69" s="69" t="s">
        <v>799</v>
      </c>
      <c r="AC69" s="69" t="s">
        <v>45</v>
      </c>
      <c r="AD69" s="70" t="s">
        <v>33</v>
      </c>
      <c r="AE69" s="71" t="s">
        <v>46</v>
      </c>
      <c r="AF69" s="161">
        <v>0.80555555555555547</v>
      </c>
      <c r="AG69" s="162">
        <v>0.86805555555555547</v>
      </c>
      <c r="AH69" s="69" t="s">
        <v>432</v>
      </c>
      <c r="AI69" s="69" t="s">
        <v>47</v>
      </c>
      <c r="AJ69" s="70" t="s">
        <v>33</v>
      </c>
      <c r="AK69" s="71" t="s">
        <v>46</v>
      </c>
    </row>
    <row r="70" spans="2:37" s="579" customFormat="1" ht="11.25" customHeight="1" x14ac:dyDescent="0.2">
      <c r="B70" s="1157">
        <f>K74+Q74+W74+AC74+AI74</f>
        <v>9</v>
      </c>
      <c r="C70" s="1159" t="s">
        <v>135</v>
      </c>
      <c r="D70" s="595"/>
      <c r="E70" s="596"/>
      <c r="F70" s="597"/>
      <c r="G70" s="165">
        <v>5</v>
      </c>
      <c r="H70" s="586"/>
      <c r="I70" s="634"/>
      <c r="J70" s="599"/>
      <c r="K70" s="616"/>
      <c r="L70" s="600"/>
      <c r="M70" s="609"/>
      <c r="N70" s="602"/>
      <c r="O70" s="600"/>
      <c r="P70" s="599"/>
      <c r="Q70" s="599"/>
      <c r="R70" s="600"/>
      <c r="S70" s="601"/>
      <c r="T70" s="604"/>
      <c r="U70" s="604"/>
      <c r="V70" s="599"/>
      <c r="W70" s="599"/>
      <c r="X70" s="600"/>
      <c r="Y70" s="601"/>
      <c r="Z70" s="607"/>
      <c r="AA70" s="608"/>
      <c r="AB70" s="599"/>
      <c r="AC70" s="599"/>
      <c r="AD70" s="600"/>
      <c r="AE70" s="609"/>
      <c r="AF70" s="607"/>
      <c r="AG70" s="608"/>
      <c r="AH70" s="599"/>
      <c r="AI70" s="599"/>
      <c r="AJ70" s="600"/>
      <c r="AK70" s="609"/>
    </row>
    <row r="71" spans="2:37" s="579" customFormat="1" ht="11.25" customHeight="1" thickBot="1" x14ac:dyDescent="0.25">
      <c r="B71" s="1158"/>
      <c r="C71" s="1160"/>
      <c r="D71" s="595"/>
      <c r="E71" s="596"/>
      <c r="F71" s="597"/>
      <c r="G71" s="165">
        <v>6</v>
      </c>
      <c r="H71" s="586"/>
      <c r="I71" s="634"/>
      <c r="J71" s="599"/>
      <c r="K71" s="616"/>
      <c r="L71" s="600"/>
      <c r="M71" s="609"/>
      <c r="N71" s="610"/>
      <c r="O71" s="611"/>
      <c r="P71" s="599"/>
      <c r="Q71" s="599"/>
      <c r="R71" s="600"/>
      <c r="S71" s="601"/>
      <c r="T71" s="113">
        <v>0.67361111111111116</v>
      </c>
      <c r="U71" s="113">
        <v>0.73611111111111116</v>
      </c>
      <c r="V71" s="69" t="s">
        <v>723</v>
      </c>
      <c r="W71" s="69" t="s">
        <v>45</v>
      </c>
      <c r="X71" s="70" t="s">
        <v>33</v>
      </c>
      <c r="Y71" s="71" t="s">
        <v>407</v>
      </c>
      <c r="Z71" s="613"/>
      <c r="AA71" s="614"/>
      <c r="AB71" s="599"/>
      <c r="AC71" s="599"/>
      <c r="AD71" s="600"/>
      <c r="AE71" s="609"/>
      <c r="AF71" s="607"/>
      <c r="AG71" s="608"/>
      <c r="AH71" s="599"/>
      <c r="AI71" s="599"/>
      <c r="AJ71" s="600"/>
      <c r="AK71" s="609"/>
    </row>
    <row r="72" spans="2:37" s="579" customFormat="1" ht="9.75" customHeight="1" thickBot="1" x14ac:dyDescent="0.25">
      <c r="B72" s="675" t="s">
        <v>136</v>
      </c>
      <c r="C72" s="617">
        <v>7</v>
      </c>
      <c r="D72" s="595"/>
      <c r="E72" s="596"/>
      <c r="F72" s="597"/>
      <c r="G72" s="165">
        <v>7</v>
      </c>
      <c r="H72" s="586"/>
      <c r="I72" s="634"/>
      <c r="J72" s="599"/>
      <c r="K72" s="616"/>
      <c r="L72" s="600"/>
      <c r="M72" s="609"/>
      <c r="N72" s="610"/>
      <c r="O72" s="611"/>
      <c r="P72" s="603"/>
      <c r="Q72" s="599"/>
      <c r="R72" s="600"/>
      <c r="S72" s="601"/>
      <c r="T72" s="604"/>
      <c r="U72" s="604"/>
      <c r="V72" s="599"/>
      <c r="W72" s="599"/>
      <c r="X72" s="600"/>
      <c r="Y72" s="601"/>
      <c r="Z72" s="607"/>
      <c r="AA72" s="608"/>
      <c r="AB72" s="599"/>
      <c r="AC72" s="599"/>
      <c r="AD72" s="600"/>
      <c r="AE72" s="609"/>
      <c r="AF72" s="607"/>
      <c r="AG72" s="608"/>
      <c r="AH72" s="599"/>
      <c r="AI72" s="599"/>
      <c r="AJ72" s="600"/>
      <c r="AK72" s="609"/>
    </row>
    <row r="73" spans="2:37" s="579" customFormat="1" ht="11.25" customHeight="1" thickBot="1" x14ac:dyDescent="0.25">
      <c r="B73" s="1161" t="s">
        <v>126</v>
      </c>
      <c r="C73" s="1162"/>
      <c r="D73" s="618"/>
      <c r="E73" s="619"/>
      <c r="F73" s="620"/>
      <c r="G73" s="545">
        <v>8</v>
      </c>
      <c r="H73" s="586"/>
      <c r="I73" s="635"/>
      <c r="J73" s="621"/>
      <c r="K73" s="622"/>
      <c r="L73" s="623"/>
      <c r="M73" s="624"/>
      <c r="N73" s="602"/>
      <c r="O73" s="600"/>
      <c r="P73" s="603"/>
      <c r="Q73" s="599"/>
      <c r="R73" s="600"/>
      <c r="S73" s="601"/>
      <c r="T73" s="113">
        <v>0.67361111111111116</v>
      </c>
      <c r="U73" s="113">
        <v>0.73611111111111116</v>
      </c>
      <c r="V73" s="69" t="s">
        <v>676</v>
      </c>
      <c r="W73" s="69" t="s">
        <v>47</v>
      </c>
      <c r="X73" s="70" t="s">
        <v>33</v>
      </c>
      <c r="Y73" s="71" t="s">
        <v>769</v>
      </c>
      <c r="Z73" s="1085">
        <v>0.73958333333333337</v>
      </c>
      <c r="AA73" s="1085">
        <v>0.78125</v>
      </c>
      <c r="AB73" s="102" t="s">
        <v>925</v>
      </c>
      <c r="AC73" s="117" t="s">
        <v>921</v>
      </c>
      <c r="AD73" s="699" t="s">
        <v>33</v>
      </c>
      <c r="AE73" s="1086" t="s">
        <v>769</v>
      </c>
      <c r="AF73" s="607"/>
      <c r="AG73" s="608"/>
      <c r="AH73" s="599"/>
      <c r="AI73" s="599"/>
      <c r="AJ73" s="600"/>
      <c r="AK73" s="609"/>
    </row>
    <row r="74" spans="2:37" s="579" customFormat="1" ht="15" customHeight="1" thickBot="1" x14ac:dyDescent="0.25">
      <c r="B74" s="1163">
        <f>B70/(C72*C69)</f>
        <v>0.25714285714285712</v>
      </c>
      <c r="C74" s="1164"/>
      <c r="D74" s="1165" t="s">
        <v>131</v>
      </c>
      <c r="E74" s="1166"/>
      <c r="F74" s="700"/>
      <c r="G74" s="673" t="s">
        <v>132</v>
      </c>
      <c r="H74" s="625"/>
      <c r="I74" s="627">
        <f>S74+Y74+AE74+AK74</f>
        <v>20</v>
      </c>
      <c r="J74" s="495" t="s">
        <v>4</v>
      </c>
      <c r="K74" s="1077">
        <f>COUNTA(L66:L68)-COUNTIF(L66:L68,"休講")</f>
        <v>1</v>
      </c>
      <c r="L74" s="496" t="s">
        <v>132</v>
      </c>
      <c r="M74" s="628">
        <f>$C72-K74</f>
        <v>6</v>
      </c>
      <c r="N74" s="625"/>
      <c r="O74" s="625"/>
      <c r="P74" s="492" t="s">
        <v>4</v>
      </c>
      <c r="Q74" s="1077">
        <f>COUNTA(R66:R73)-COUNTIF(R66:R73,"休講")</f>
        <v>1</v>
      </c>
      <c r="R74" s="496" t="s">
        <v>132</v>
      </c>
      <c r="S74" s="628">
        <f>$C$31-Q74</f>
        <v>6</v>
      </c>
      <c r="T74" s="625"/>
      <c r="U74" s="625"/>
      <c r="V74" s="492" t="s">
        <v>4</v>
      </c>
      <c r="W74" s="1077">
        <f>COUNTA(X66:X73)-COUNTIF(X66:X73,"休講")</f>
        <v>4</v>
      </c>
      <c r="X74" s="496" t="s">
        <v>132</v>
      </c>
      <c r="Y74" s="617">
        <f>$C$31-W74</f>
        <v>3</v>
      </c>
      <c r="Z74" s="625"/>
      <c r="AA74" s="625"/>
      <c r="AB74" s="492" t="s">
        <v>4</v>
      </c>
      <c r="AC74" s="1077">
        <f>COUNTA(AD66:AD73)-COUNTIF(AD66:AD73,"休講")</f>
        <v>2</v>
      </c>
      <c r="AD74" s="496" t="s">
        <v>132</v>
      </c>
      <c r="AE74" s="628">
        <f>$C$31-AC74</f>
        <v>5</v>
      </c>
      <c r="AF74" s="625"/>
      <c r="AG74" s="625"/>
      <c r="AH74" s="492" t="s">
        <v>4</v>
      </c>
      <c r="AI74" s="1077">
        <f>COUNTA(AJ66:AJ73)-COUNTIF(AJ66:AJ73,"休講")</f>
        <v>1</v>
      </c>
      <c r="AJ74" s="496" t="s">
        <v>132</v>
      </c>
      <c r="AK74" s="617">
        <f>$C$31-AI74</f>
        <v>6</v>
      </c>
    </row>
  </sheetData>
  <mergeCells count="128">
    <mergeCell ref="V10:W10"/>
    <mergeCell ref="AF12:AK12"/>
    <mergeCell ref="O7:P7"/>
    <mergeCell ref="AL12:AN12"/>
    <mergeCell ref="H65:M65"/>
    <mergeCell ref="N65:S65"/>
    <mergeCell ref="T65:Y65"/>
    <mergeCell ref="Z65:AE65"/>
    <mergeCell ref="AF65:AK65"/>
    <mergeCell ref="T12:Y12"/>
    <mergeCell ref="Z12:AE12"/>
    <mergeCell ref="V7:W7"/>
    <mergeCell ref="Y7:Z7"/>
    <mergeCell ref="AD7:AD8"/>
    <mergeCell ref="AE7:AE8"/>
    <mergeCell ref="AD9:AD10"/>
    <mergeCell ref="AE9:AE10"/>
    <mergeCell ref="B74:C74"/>
    <mergeCell ref="AI2:AI3"/>
    <mergeCell ref="AJ2:AK3"/>
    <mergeCell ref="AL2:AL3"/>
    <mergeCell ref="H5:H6"/>
    <mergeCell ref="O5:P5"/>
    <mergeCell ref="AD5:AD6"/>
    <mergeCell ref="AE5:AE6"/>
    <mergeCell ref="AL5:AL6"/>
    <mergeCell ref="O6:P6"/>
    <mergeCell ref="V6:W6"/>
    <mergeCell ref="Y6:Z6"/>
    <mergeCell ref="E2:K3"/>
    <mergeCell ref="E5:E6"/>
    <mergeCell ref="K5:K8"/>
    <mergeCell ref="H12:M12"/>
    <mergeCell ref="AL7:AL8"/>
    <mergeCell ref="O8:P8"/>
    <mergeCell ref="V8:W8"/>
    <mergeCell ref="Y8:Z8"/>
    <mergeCell ref="O9:P9"/>
    <mergeCell ref="V9:W9"/>
    <mergeCell ref="Y9:Z9"/>
    <mergeCell ref="AL9:AL10"/>
    <mergeCell ref="B12:B13"/>
    <mergeCell ref="C12:C13"/>
    <mergeCell ref="D12:F13"/>
    <mergeCell ref="D15:F15"/>
    <mergeCell ref="N12:S12"/>
    <mergeCell ref="B2:D3"/>
    <mergeCell ref="B5:B10"/>
    <mergeCell ref="C5:C6"/>
    <mergeCell ref="D5:D6"/>
    <mergeCell ref="F5:F6"/>
    <mergeCell ref="G5:G6"/>
    <mergeCell ref="I5:I6"/>
    <mergeCell ref="J5:J6"/>
    <mergeCell ref="L5:L8"/>
    <mergeCell ref="B15:B17"/>
    <mergeCell ref="C15:C17"/>
    <mergeCell ref="M2:N3"/>
    <mergeCell ref="O2:O3"/>
    <mergeCell ref="P2:Q3"/>
    <mergeCell ref="R2:S3"/>
    <mergeCell ref="L9:L10"/>
    <mergeCell ref="O10:P10"/>
    <mergeCell ref="C39:C40"/>
    <mergeCell ref="D29:F29"/>
    <mergeCell ref="D30:F30"/>
    <mergeCell ref="D31:F31"/>
    <mergeCell ref="D32:F32"/>
    <mergeCell ref="D23:E23"/>
    <mergeCell ref="B19:B20"/>
    <mergeCell ref="C19:C20"/>
    <mergeCell ref="D19:F19"/>
    <mergeCell ref="D20:F20"/>
    <mergeCell ref="D21:F21"/>
    <mergeCell ref="B22:C22"/>
    <mergeCell ref="D22:F22"/>
    <mergeCell ref="B23:C23"/>
    <mergeCell ref="B25:B27"/>
    <mergeCell ref="C25:C27"/>
    <mergeCell ref="D25:F25"/>
    <mergeCell ref="B73:C73"/>
    <mergeCell ref="D74:E74"/>
    <mergeCell ref="B49:B50"/>
    <mergeCell ref="C49:C50"/>
    <mergeCell ref="B52:C52"/>
    <mergeCell ref="D53:E53"/>
    <mergeCell ref="B55:B57"/>
    <mergeCell ref="C55:C57"/>
    <mergeCell ref="D55:F55"/>
    <mergeCell ref="B59:B60"/>
    <mergeCell ref="C59:C60"/>
    <mergeCell ref="D59:F59"/>
    <mergeCell ref="D60:F60"/>
    <mergeCell ref="B53:C53"/>
    <mergeCell ref="D61:F61"/>
    <mergeCell ref="B62:C62"/>
    <mergeCell ref="D62:F62"/>
    <mergeCell ref="B63:C63"/>
    <mergeCell ref="D52:F52"/>
    <mergeCell ref="D49:F49"/>
    <mergeCell ref="D50:F50"/>
    <mergeCell ref="D51:F51"/>
    <mergeCell ref="D63:E63"/>
    <mergeCell ref="D65:F65"/>
    <mergeCell ref="V5:X5"/>
    <mergeCell ref="B66:B68"/>
    <mergeCell ref="C66:C68"/>
    <mergeCell ref="B70:B71"/>
    <mergeCell ref="C70:C71"/>
    <mergeCell ref="B43:C43"/>
    <mergeCell ref="B45:B47"/>
    <mergeCell ref="C45:C47"/>
    <mergeCell ref="D45:F45"/>
    <mergeCell ref="D43:E43"/>
    <mergeCell ref="B33:C33"/>
    <mergeCell ref="B35:B37"/>
    <mergeCell ref="C35:C37"/>
    <mergeCell ref="D35:F35"/>
    <mergeCell ref="B29:B30"/>
    <mergeCell ref="C29:C30"/>
    <mergeCell ref="B32:C32"/>
    <mergeCell ref="B42:C42"/>
    <mergeCell ref="D42:F42"/>
    <mergeCell ref="D39:F39"/>
    <mergeCell ref="D40:F40"/>
    <mergeCell ref="D41:F41"/>
    <mergeCell ref="D33:E33"/>
    <mergeCell ref="B39:B40"/>
  </mergeCells>
  <phoneticPr fontId="6"/>
  <conditionalFormatting sqref="AE9 AJ6:AJ10">
    <cfRule type="cellIs" dxfId="6674" priority="7329" stopIfTrue="1" operator="equal">
      <formula>5</formula>
    </cfRule>
    <cfRule type="cellIs" dxfId="6673" priority="7330" stopIfTrue="1" operator="equal">
      <formula>6</formula>
    </cfRule>
    <cfRule type="cellIs" dxfId="6672" priority="7331" stopIfTrue="1" operator="equal">
      <formula>7</formula>
    </cfRule>
  </conditionalFormatting>
  <conditionalFormatting sqref="Q6:Q10">
    <cfRule type="cellIs" dxfId="6671" priority="7326" stopIfTrue="1" operator="equal">
      <formula>5</formula>
    </cfRule>
    <cfRule type="cellIs" dxfId="6670" priority="7327" stopIfTrue="1" operator="equal">
      <formula>6</formula>
    </cfRule>
    <cfRule type="cellIs" dxfId="6669" priority="7328" stopIfTrue="1" operator="equal">
      <formula>7</formula>
    </cfRule>
  </conditionalFormatting>
  <conditionalFormatting sqref="R6:R10">
    <cfRule type="cellIs" dxfId="6668" priority="7323" stopIfTrue="1" operator="equal">
      <formula>5</formula>
    </cfRule>
    <cfRule type="cellIs" dxfId="6667" priority="7324" stopIfTrue="1" operator="equal">
      <formula>6</formula>
    </cfRule>
    <cfRule type="cellIs" dxfId="6666" priority="7325" stopIfTrue="1" operator="equal">
      <formula>7</formula>
    </cfRule>
  </conditionalFormatting>
  <conditionalFormatting sqref="AA7:AA9">
    <cfRule type="cellIs" dxfId="6665" priority="7320" stopIfTrue="1" operator="equal">
      <formula>5</formula>
    </cfRule>
    <cfRule type="cellIs" dxfId="6664" priority="7321" stopIfTrue="1" operator="equal">
      <formula>6</formula>
    </cfRule>
    <cfRule type="cellIs" dxfId="6663" priority="7322" stopIfTrue="1" operator="equal">
      <formula>7</formula>
    </cfRule>
  </conditionalFormatting>
  <conditionalFormatting sqref="X6:X10">
    <cfRule type="cellIs" dxfId="6662" priority="1522" stopIfTrue="1" operator="equal">
      <formula>5</formula>
    </cfRule>
    <cfRule type="cellIs" dxfId="6661" priority="1523" stopIfTrue="1" operator="equal">
      <formula>6</formula>
    </cfRule>
    <cfRule type="cellIs" dxfId="6660" priority="1524" stopIfTrue="1" operator="equal">
      <formula>7</formula>
    </cfRule>
  </conditionalFormatting>
  <conditionalFormatting sqref="S6:U10">
    <cfRule type="cellIs" dxfId="6659" priority="1525" stopIfTrue="1" operator="equal">
      <formula>5</formula>
    </cfRule>
    <cfRule type="cellIs" dxfId="6658" priority="1526" stopIfTrue="1" operator="equal">
      <formula>6</formula>
    </cfRule>
    <cfRule type="cellIs" dxfId="6657" priority="1527" stopIfTrue="1" operator="equal">
      <formula>7</formula>
    </cfRule>
  </conditionalFormatting>
  <conditionalFormatting sqref="R55 X55 AJ55:AJ56 AD55">
    <cfRule type="cellIs" dxfId="6656" priority="1275" stopIfTrue="1" operator="equal">
      <formula>"休講"</formula>
    </cfRule>
    <cfRule type="cellIs" dxfId="6655" priority="1276" stopIfTrue="1" operator="equal">
      <formula>"追加"</formula>
    </cfRule>
    <cfRule type="cellIs" dxfId="6654" priority="1277" stopIfTrue="1" operator="equal">
      <formula>"振替"</formula>
    </cfRule>
  </conditionalFormatting>
  <conditionalFormatting sqref="S55 AE55 Y55 AK55:AK56">
    <cfRule type="cellIs" dxfId="6653" priority="1278" stopIfTrue="1" operator="equal">
      <formula>"未定"</formula>
    </cfRule>
  </conditionalFormatting>
  <conditionalFormatting sqref="AK57">
    <cfRule type="cellIs" dxfId="6652" priority="1274" stopIfTrue="1" operator="equal">
      <formula>"未定"</formula>
    </cfRule>
  </conditionalFormatting>
  <conditionalFormatting sqref="AJ57">
    <cfRule type="cellIs" dxfId="6651" priority="1271" stopIfTrue="1" operator="equal">
      <formula>"休講"</formula>
    </cfRule>
    <cfRule type="cellIs" dxfId="6650" priority="1272" stopIfTrue="1" operator="equal">
      <formula>"追加"</formula>
    </cfRule>
    <cfRule type="cellIs" dxfId="6649" priority="1273" stopIfTrue="1" operator="equal">
      <formula>"振替"</formula>
    </cfRule>
  </conditionalFormatting>
  <conditionalFormatting sqref="T31:U32">
    <cfRule type="cellIs" dxfId="6648" priority="1206" stopIfTrue="1" operator="equal">
      <formula>"未定"</formula>
    </cfRule>
  </conditionalFormatting>
  <conditionalFormatting sqref="Z56:AA56">
    <cfRule type="cellIs" dxfId="6647" priority="1259" stopIfTrue="1" operator="equal">
      <formula>"未定"</formula>
    </cfRule>
  </conditionalFormatting>
  <conditionalFormatting sqref="AF26:AG26">
    <cfRule type="cellIs" dxfId="6646" priority="1251" stopIfTrue="1" operator="equal">
      <formula>"未定"</formula>
    </cfRule>
  </conditionalFormatting>
  <conditionalFormatting sqref="Z26:AA26">
    <cfRule type="cellIs" dxfId="6645" priority="1090" stopIfTrue="1" operator="equal">
      <formula>"未定"</formula>
    </cfRule>
  </conditionalFormatting>
  <conditionalFormatting sqref="T27:U27">
    <cfRule type="cellIs" dxfId="6644" priority="1099" stopIfTrue="1" operator="equal">
      <formula>"未定"</formula>
    </cfRule>
  </conditionalFormatting>
  <conditionalFormatting sqref="Y47">
    <cfRule type="cellIs" dxfId="6643" priority="1195" stopIfTrue="1" operator="equal">
      <formula>"未定"</formula>
    </cfRule>
  </conditionalFormatting>
  <conditionalFormatting sqref="AJ30">
    <cfRule type="cellIs" dxfId="6642" priority="1196" stopIfTrue="1" operator="equal">
      <formula>"休講"</formula>
    </cfRule>
    <cfRule type="cellIs" dxfId="6641" priority="1197" stopIfTrue="1" operator="equal">
      <formula>"追加"</formula>
    </cfRule>
    <cfRule type="cellIs" dxfId="6640" priority="1198" stopIfTrue="1" operator="equal">
      <formula>"振替"</formula>
    </cfRule>
  </conditionalFormatting>
  <conditionalFormatting sqref="Y17">
    <cfRule type="cellIs" dxfId="6639" priority="1107" stopIfTrue="1" operator="equal">
      <formula>"未定"</formula>
    </cfRule>
  </conditionalFormatting>
  <conditionalFormatting sqref="L18:L20 AJ28 L28:L32 R31:R32 AD30:AD32 AD38 L38 R38 AJ38 L40:L42 L47">
    <cfRule type="cellIs" dxfId="6638" priority="1325" stopIfTrue="1" operator="equal">
      <formula>"休講"</formula>
    </cfRule>
    <cfRule type="cellIs" dxfId="6637" priority="1326" stopIfTrue="1" operator="equal">
      <formula>"追加"</formula>
    </cfRule>
    <cfRule type="cellIs" dxfId="6636" priority="1327" stopIfTrue="1" operator="equal">
      <formula>"振替"</formula>
    </cfRule>
  </conditionalFormatting>
  <conditionalFormatting sqref="AD27">
    <cfRule type="cellIs" dxfId="6635" priority="1304" stopIfTrue="1" operator="equal">
      <formula>"休講"</formula>
    </cfRule>
    <cfRule type="cellIs" dxfId="6634" priority="1305" stopIfTrue="1" operator="equal">
      <formula>"追加"</formula>
    </cfRule>
    <cfRule type="cellIs" dxfId="6633" priority="1306" stopIfTrue="1" operator="equal">
      <formula>"振替"</formula>
    </cfRule>
  </conditionalFormatting>
  <conditionalFormatting sqref="AK27">
    <cfRule type="cellIs" dxfId="6632" priority="1303" stopIfTrue="1" operator="equal">
      <formula>"未定"</formula>
    </cfRule>
  </conditionalFormatting>
  <conditionalFormatting sqref="AJ27">
    <cfRule type="cellIs" dxfId="6631" priority="1299" stopIfTrue="1" operator="equal">
      <formula>"休講"</formula>
    </cfRule>
    <cfRule type="cellIs" dxfId="6630" priority="1300" stopIfTrue="1" operator="equal">
      <formula>"追加"</formula>
    </cfRule>
    <cfRule type="cellIs" dxfId="6629" priority="1301" stopIfTrue="1" operator="equal">
      <formula>"振替"</formula>
    </cfRule>
  </conditionalFormatting>
  <conditionalFormatting sqref="AK27">
    <cfRule type="cellIs" dxfId="6628" priority="1302" stopIfTrue="1" operator="equal">
      <formula>"未定"</formula>
    </cfRule>
  </conditionalFormatting>
  <conditionalFormatting sqref="M26">
    <cfRule type="cellIs" dxfId="6627" priority="1286" stopIfTrue="1" operator="equal">
      <formula>"未定"</formula>
    </cfRule>
  </conditionalFormatting>
  <conditionalFormatting sqref="Y46">
    <cfRule type="cellIs" dxfId="6626" priority="1270" stopIfTrue="1" operator="equal">
      <formula>"未定"</formula>
    </cfRule>
  </conditionalFormatting>
  <conditionalFormatting sqref="AF27:AG27">
    <cfRule type="cellIs" dxfId="6625" priority="1252" stopIfTrue="1" operator="equal">
      <formula>"未定"</formula>
    </cfRule>
  </conditionalFormatting>
  <conditionalFormatting sqref="X47">
    <cfRule type="cellIs" dxfId="6624" priority="1192" stopIfTrue="1" operator="equal">
      <formula>"休講"</formula>
    </cfRule>
    <cfRule type="cellIs" dxfId="6623" priority="1193" stopIfTrue="1" operator="equal">
      <formula>"追加"</formula>
    </cfRule>
    <cfRule type="cellIs" dxfId="6622" priority="1194" stopIfTrue="1" operator="equal">
      <formula>"振替"</formula>
    </cfRule>
  </conditionalFormatting>
  <conditionalFormatting sqref="AK47">
    <cfRule type="cellIs" dxfId="6621" priority="1191" stopIfTrue="1" operator="equal">
      <formula>"未定"</formula>
    </cfRule>
  </conditionalFormatting>
  <conditionalFormatting sqref="AJ16">
    <cfRule type="cellIs" dxfId="6620" priority="1161" stopIfTrue="1" operator="equal">
      <formula>"休講"</formula>
    </cfRule>
    <cfRule type="cellIs" dxfId="6619" priority="1162" stopIfTrue="1" operator="equal">
      <formula>"追加"</formula>
    </cfRule>
    <cfRule type="cellIs" dxfId="6618" priority="1163" stopIfTrue="1" operator="equal">
      <formula>"振替"</formula>
    </cfRule>
  </conditionalFormatting>
  <conditionalFormatting sqref="AF16:AG16">
    <cfRule type="cellIs" dxfId="6617" priority="1148" stopIfTrue="1" operator="equal">
      <formula>"未定"</formula>
    </cfRule>
  </conditionalFormatting>
  <conditionalFormatting sqref="R16">
    <cfRule type="cellIs" dxfId="6616" priority="1140" stopIfTrue="1" operator="equal">
      <formula>"休講"</formula>
    </cfRule>
    <cfRule type="cellIs" dxfId="6615" priority="1141" stopIfTrue="1" operator="equal">
      <formula>"追加"</formula>
    </cfRule>
    <cfRule type="cellIs" dxfId="6614" priority="1142" stopIfTrue="1" operator="equal">
      <formula>"振替"</formula>
    </cfRule>
  </conditionalFormatting>
  <conditionalFormatting sqref="S16">
    <cfRule type="cellIs" dxfId="6613" priority="1143" stopIfTrue="1" operator="equal">
      <formula>"未定"</formula>
    </cfRule>
  </conditionalFormatting>
  <conditionalFormatting sqref="N16:O16">
    <cfRule type="cellIs" dxfId="6612" priority="1139" stopIfTrue="1" operator="equal">
      <formula>"未定"</formula>
    </cfRule>
  </conditionalFormatting>
  <conditionalFormatting sqref="L21">
    <cfRule type="cellIs" dxfId="6611" priority="1132" stopIfTrue="1" operator="equal">
      <formula>"休講"</formula>
    </cfRule>
    <cfRule type="cellIs" dxfId="6610" priority="1133" stopIfTrue="1" operator="equal">
      <formula>"追加"</formula>
    </cfRule>
    <cfRule type="cellIs" dxfId="6609" priority="1134" stopIfTrue="1" operator="equal">
      <formula>"振替"</formula>
    </cfRule>
  </conditionalFormatting>
  <conditionalFormatting sqref="AJ20">
    <cfRule type="cellIs" dxfId="6608" priority="1113" stopIfTrue="1" operator="equal">
      <formula>"休講"</formula>
    </cfRule>
    <cfRule type="cellIs" dxfId="6607" priority="1114" stopIfTrue="1" operator="equal">
      <formula>"追加"</formula>
    </cfRule>
    <cfRule type="cellIs" dxfId="6606" priority="1115" stopIfTrue="1" operator="equal">
      <formula>"振替"</formula>
    </cfRule>
  </conditionalFormatting>
  <conditionalFormatting sqref="M17">
    <cfRule type="cellIs" dxfId="6605" priority="1112" stopIfTrue="1" operator="equal">
      <formula>"未定"</formula>
    </cfRule>
  </conditionalFormatting>
  <conditionalFormatting sqref="X27">
    <cfRule type="cellIs" dxfId="6604" priority="1100" stopIfTrue="1" operator="equal">
      <formula>"休講"</formula>
    </cfRule>
    <cfRule type="cellIs" dxfId="6603" priority="1101" stopIfTrue="1" operator="equal">
      <formula>"追加"</formula>
    </cfRule>
    <cfRule type="cellIs" dxfId="6602" priority="1102" stopIfTrue="1" operator="equal">
      <formula>"振替"</formula>
    </cfRule>
  </conditionalFormatting>
  <conditionalFormatting sqref="Y27">
    <cfRule type="cellIs" dxfId="6601" priority="1103" stopIfTrue="1" operator="equal">
      <formula>"未定"</formula>
    </cfRule>
  </conditionalFormatting>
  <conditionalFormatting sqref="Y29 AK29">
    <cfRule type="cellIs" dxfId="6600" priority="1046" stopIfTrue="1" operator="equal">
      <formula>"未定"</formula>
    </cfRule>
  </conditionalFormatting>
  <conditionalFormatting sqref="Z26:AA26">
    <cfRule type="cellIs" dxfId="6599" priority="1089" stopIfTrue="1" operator="equal">
      <formula>"未定"</formula>
    </cfRule>
  </conditionalFormatting>
  <conditionalFormatting sqref="M37">
    <cfRule type="cellIs" dxfId="6598" priority="1088" stopIfTrue="1" operator="equal">
      <formula>"未定"</formula>
    </cfRule>
  </conditionalFormatting>
  <conditionalFormatting sqref="S18">
    <cfRule type="cellIs" dxfId="6597" priority="1069" stopIfTrue="1" operator="equal">
      <formula>"未定"</formula>
    </cfRule>
  </conditionalFormatting>
  <conditionalFormatting sqref="AJ18">
    <cfRule type="cellIs" dxfId="6596" priority="1071" stopIfTrue="1" operator="equal">
      <formula>"休講"</formula>
    </cfRule>
    <cfRule type="cellIs" dxfId="6595" priority="1072" stopIfTrue="1" operator="equal">
      <formula>"追加"</formula>
    </cfRule>
    <cfRule type="cellIs" dxfId="6594" priority="1073" stopIfTrue="1" operator="equal">
      <formula>"振替"</formula>
    </cfRule>
  </conditionalFormatting>
  <conditionalFormatting sqref="AK18">
    <cfRule type="cellIs" dxfId="6593" priority="1074" stopIfTrue="1" operator="equal">
      <formula>"未定"</formula>
    </cfRule>
  </conditionalFormatting>
  <conditionalFormatting sqref="AF18:AG18">
    <cfRule type="cellIs" dxfId="6592" priority="1070" stopIfTrue="1" operator="equal">
      <formula>"未定"</formula>
    </cfRule>
  </conditionalFormatting>
  <conditionalFormatting sqref="AE17">
    <cfRule type="cellIs" dxfId="6591" priority="1059" stopIfTrue="1" operator="equal">
      <formula>"未定"</formula>
    </cfRule>
  </conditionalFormatting>
  <conditionalFormatting sqref="S25">
    <cfRule type="cellIs" dxfId="6590" priority="1037" stopIfTrue="1" operator="equal">
      <formula>"未定"</formula>
    </cfRule>
  </conditionalFormatting>
  <conditionalFormatting sqref="X25">
    <cfRule type="cellIs" dxfId="6589" priority="1030" stopIfTrue="1" operator="equal">
      <formula>"休講"</formula>
    </cfRule>
    <cfRule type="cellIs" dxfId="6588" priority="1031" stopIfTrue="1" operator="equal">
      <formula>"追加"</formula>
    </cfRule>
    <cfRule type="cellIs" dxfId="6587" priority="1032" stopIfTrue="1" operator="equal">
      <formula>"振替"</formula>
    </cfRule>
  </conditionalFormatting>
  <conditionalFormatting sqref="Z56:AA56">
    <cfRule type="cellIs" dxfId="6586" priority="781" stopIfTrue="1" operator="equal">
      <formula>"未定"</formula>
    </cfRule>
  </conditionalFormatting>
  <conditionalFormatting sqref="AK66:AK67 S66:U67 AE66:AE67 Y66:Y67 AE71:AE72 S69 AK71:AK73 Y72:Y73 S72:U73">
    <cfRule type="cellIs" dxfId="6585" priority="748" stopIfTrue="1" operator="equal">
      <formula>"未定"</formula>
    </cfRule>
  </conditionalFormatting>
  <conditionalFormatting sqref="X70">
    <cfRule type="cellIs" dxfId="6584" priority="734" stopIfTrue="1" operator="equal">
      <formula>"休講"</formula>
    </cfRule>
    <cfRule type="cellIs" dxfId="6583" priority="735" stopIfTrue="1" operator="equal">
      <formula>"追加"</formula>
    </cfRule>
    <cfRule type="cellIs" dxfId="6582" priority="736" stopIfTrue="1" operator="equal">
      <formula>"振替"</formula>
    </cfRule>
  </conditionalFormatting>
  <conditionalFormatting sqref="Y70">
    <cfRule type="cellIs" dxfId="6581" priority="733" stopIfTrue="1" operator="equal">
      <formula>"未定"</formula>
    </cfRule>
  </conditionalFormatting>
  <conditionalFormatting sqref="R70">
    <cfRule type="cellIs" dxfId="6580" priority="729" stopIfTrue="1" operator="equal">
      <formula>"休講"</formula>
    </cfRule>
    <cfRule type="cellIs" dxfId="6579" priority="730" stopIfTrue="1" operator="equal">
      <formula>"追加"</formula>
    </cfRule>
    <cfRule type="cellIs" dxfId="6578" priority="731" stopIfTrue="1" operator="equal">
      <formula>"振替"</formula>
    </cfRule>
  </conditionalFormatting>
  <conditionalFormatting sqref="S70:U70">
    <cfRule type="cellIs" dxfId="6577" priority="732" stopIfTrue="1" operator="equal">
      <formula>"未定"</formula>
    </cfRule>
  </conditionalFormatting>
  <conditionalFormatting sqref="Z66:AA67 Z71:AA72">
    <cfRule type="cellIs" dxfId="6576" priority="720" stopIfTrue="1" operator="equal">
      <formula>"未定"</formula>
    </cfRule>
  </conditionalFormatting>
  <conditionalFormatting sqref="AF68:AG68">
    <cfRule type="cellIs" dxfId="6575" priority="716" stopIfTrue="1" operator="equal">
      <formula>"未定"</formula>
    </cfRule>
  </conditionalFormatting>
  <conditionalFormatting sqref="AK69">
    <cfRule type="cellIs" dxfId="6574" priority="715" stopIfTrue="1" operator="equal">
      <formula>"未定"</formula>
    </cfRule>
  </conditionalFormatting>
  <conditionalFormatting sqref="AD68">
    <cfRule type="cellIs" dxfId="6573" priority="695" stopIfTrue="1" operator="equal">
      <formula>"休講"</formula>
    </cfRule>
    <cfRule type="cellIs" dxfId="6572" priority="696" stopIfTrue="1" operator="equal">
      <formula>"追加"</formula>
    </cfRule>
    <cfRule type="cellIs" dxfId="6571" priority="697" stopIfTrue="1" operator="equal">
      <formula>"振替"</formula>
    </cfRule>
  </conditionalFormatting>
  <conditionalFormatting sqref="Y71">
    <cfRule type="cellIs" dxfId="6570" priority="698" stopIfTrue="1" operator="equal">
      <formula>"未定"</formula>
    </cfRule>
  </conditionalFormatting>
  <conditionalFormatting sqref="T71:U71">
    <cfRule type="cellIs" dxfId="6569" priority="693" stopIfTrue="1" operator="equal">
      <formula>"未定"</formula>
    </cfRule>
  </conditionalFormatting>
  <conditionalFormatting sqref="M66:M68 M18:M22 AK28 H28:I28 AF28:AG28 M28:M32 AE30:AG32 AK30:AK32 N31:O32 S31:S32 Z31:AA32 AE38 M38:O38 S38 AK38 AF35:AG38 M39:M42 M47">
    <cfRule type="cellIs" dxfId="6568" priority="1333" stopIfTrue="1" operator="equal">
      <formula>"未定"</formula>
    </cfRule>
  </conditionalFormatting>
  <conditionalFormatting sqref="AF26:AG26">
    <cfRule type="cellIs" dxfId="6567" priority="1250" stopIfTrue="1" operator="equal">
      <formula>"未定"</formula>
    </cfRule>
  </conditionalFormatting>
  <conditionalFormatting sqref="AK35:AK36">
    <cfRule type="cellIs" dxfId="6566" priority="1245" stopIfTrue="1" operator="equal">
      <formula>"未定"</formula>
    </cfRule>
  </conditionalFormatting>
  <conditionalFormatting sqref="R46">
    <cfRule type="cellIs" dxfId="6565" priority="1218" stopIfTrue="1" operator="equal">
      <formula>"休講"</formula>
    </cfRule>
    <cfRule type="cellIs" dxfId="6564" priority="1219" stopIfTrue="1" operator="equal">
      <formula>"追加"</formula>
    </cfRule>
    <cfRule type="cellIs" dxfId="6563" priority="1220" stopIfTrue="1" operator="equal">
      <formula>"振替"</formula>
    </cfRule>
  </conditionalFormatting>
  <conditionalFormatting sqref="S46">
    <cfRule type="cellIs" dxfId="6562" priority="1221" stopIfTrue="1" operator="equal">
      <formula>"未定"</formula>
    </cfRule>
  </conditionalFormatting>
  <conditionalFormatting sqref="X30">
    <cfRule type="cellIs" dxfId="6561" priority="1202" stopIfTrue="1" operator="equal">
      <formula>"休講"</formula>
    </cfRule>
    <cfRule type="cellIs" dxfId="6560" priority="1203" stopIfTrue="1" operator="equal">
      <formula>"追加"</formula>
    </cfRule>
    <cfRule type="cellIs" dxfId="6559" priority="1204" stopIfTrue="1" operator="equal">
      <formula>"振替"</formula>
    </cfRule>
  </conditionalFormatting>
  <conditionalFormatting sqref="Y30">
    <cfRule type="cellIs" dxfId="6558" priority="1205" stopIfTrue="1" operator="equal">
      <formula>"未定"</formula>
    </cfRule>
  </conditionalFormatting>
  <conditionalFormatting sqref="AF47:AG47">
    <cfRule type="cellIs" dxfId="6557" priority="1187" stopIfTrue="1" operator="equal">
      <formula>"未定"</formula>
    </cfRule>
  </conditionalFormatting>
  <conditionalFormatting sqref="M59:M62">
    <cfRule type="cellIs" dxfId="6556" priority="1182" stopIfTrue="1" operator="equal">
      <formula>"未定"</formula>
    </cfRule>
  </conditionalFormatting>
  <conditionalFormatting sqref="AF15:AG15 AF17:AG17 AF19:AG22">
    <cfRule type="cellIs" dxfId="6555" priority="1151" stopIfTrue="1" operator="equal">
      <formula>"未定"</formula>
    </cfRule>
  </conditionalFormatting>
  <conditionalFormatting sqref="AE46">
    <cfRule type="cellIs" dxfId="6554" priority="1174" stopIfTrue="1" operator="equal">
      <formula>"未定"</formula>
    </cfRule>
  </conditionalFormatting>
  <conditionalFormatting sqref="Y19">
    <cfRule type="cellIs" dxfId="6553" priority="1147" stopIfTrue="1" operator="equal">
      <formula>"未定"</formula>
    </cfRule>
  </conditionalFormatting>
  <conditionalFormatting sqref="H15:I15">
    <cfRule type="cellIs" dxfId="6552" priority="1131" stopIfTrue="1" operator="equal">
      <formula>"未定"</formula>
    </cfRule>
  </conditionalFormatting>
  <conditionalFormatting sqref="T20:U20">
    <cfRule type="cellIs" dxfId="6551" priority="1126" stopIfTrue="1" operator="equal">
      <formula>"未定"</formula>
    </cfRule>
  </conditionalFormatting>
  <conditionalFormatting sqref="L66:L68">
    <cfRule type="cellIs" dxfId="6550" priority="1330" stopIfTrue="1" operator="equal">
      <formula>"休講"</formula>
    </cfRule>
    <cfRule type="cellIs" dxfId="6549" priority="1331" stopIfTrue="1" operator="equal">
      <formula>"追加"</formula>
    </cfRule>
    <cfRule type="cellIs" dxfId="6548" priority="1332" stopIfTrue="1" operator="equal">
      <formula>"振替"</formula>
    </cfRule>
  </conditionalFormatting>
  <conditionalFormatting sqref="AF45:AG46">
    <cfRule type="cellIs" dxfId="6547" priority="1308" stopIfTrue="1" operator="equal">
      <formula>"未定"</formula>
    </cfRule>
  </conditionalFormatting>
  <conditionalFormatting sqref="AJ26">
    <cfRule type="cellIs" dxfId="6546" priority="1291" stopIfTrue="1" operator="equal">
      <formula>"休講"</formula>
    </cfRule>
    <cfRule type="cellIs" dxfId="6545" priority="1292" stopIfTrue="1" operator="equal">
      <formula>"追加"</formula>
    </cfRule>
    <cfRule type="cellIs" dxfId="6544" priority="1293" stopIfTrue="1" operator="equal">
      <formula>"振替"</formula>
    </cfRule>
  </conditionalFormatting>
  <conditionalFormatting sqref="AK26">
    <cfRule type="cellIs" dxfId="6543" priority="1294" stopIfTrue="1" operator="equal">
      <formula>"未定"</formula>
    </cfRule>
  </conditionalFormatting>
  <conditionalFormatting sqref="Y57">
    <cfRule type="cellIs" dxfId="6542" priority="1265" stopIfTrue="1" operator="equal">
      <formula>"未定"</formula>
    </cfRule>
  </conditionalFormatting>
  <conditionalFormatting sqref="X57">
    <cfRule type="cellIs" dxfId="6541" priority="1262" stopIfTrue="1" operator="equal">
      <formula>"休講"</formula>
    </cfRule>
    <cfRule type="cellIs" dxfId="6540" priority="1263" stopIfTrue="1" operator="equal">
      <formula>"追加"</formula>
    </cfRule>
    <cfRule type="cellIs" dxfId="6539" priority="1264" stopIfTrue="1" operator="equal">
      <formula>"振替"</formula>
    </cfRule>
  </conditionalFormatting>
  <conditionalFormatting sqref="Z27:AA27">
    <cfRule type="cellIs" dxfId="6538" priority="1256" stopIfTrue="1" operator="equal">
      <formula>"未定"</formula>
    </cfRule>
  </conditionalFormatting>
  <conditionalFormatting sqref="AF55:AG57 AF25:AG25">
    <cfRule type="cellIs" dxfId="6537" priority="1255" stopIfTrue="1" operator="equal">
      <formula>"未定"</formula>
    </cfRule>
  </conditionalFormatting>
  <conditionalFormatting sqref="L27">
    <cfRule type="cellIs" dxfId="6536" priority="1230" stopIfTrue="1" operator="equal">
      <formula>"休講"</formula>
    </cfRule>
    <cfRule type="cellIs" dxfId="6535" priority="1231" stopIfTrue="1" operator="equal">
      <formula>"追加"</formula>
    </cfRule>
    <cfRule type="cellIs" dxfId="6534" priority="1232" stopIfTrue="1" operator="equal">
      <formula>"振替"</formula>
    </cfRule>
  </conditionalFormatting>
  <conditionalFormatting sqref="M27">
    <cfRule type="cellIs" dxfId="6533" priority="1233" stopIfTrue="1" operator="equal">
      <formula>"未定"</formula>
    </cfRule>
  </conditionalFormatting>
  <conditionalFormatting sqref="AE57">
    <cfRule type="cellIs" dxfId="6532" priority="1225" stopIfTrue="1" operator="equal">
      <formula>"未定"</formula>
    </cfRule>
  </conditionalFormatting>
  <conditionalFormatting sqref="AE27">
    <cfRule type="cellIs" dxfId="6531" priority="1307" stopIfTrue="1" operator="equal">
      <formula>"未定"</formula>
    </cfRule>
  </conditionalFormatting>
  <conditionalFormatting sqref="L26">
    <cfRule type="cellIs" dxfId="6530" priority="1283" stopIfTrue="1" operator="equal">
      <formula>"休講"</formula>
    </cfRule>
    <cfRule type="cellIs" dxfId="6529" priority="1284" stopIfTrue="1" operator="equal">
      <formula>"追加"</formula>
    </cfRule>
    <cfRule type="cellIs" dxfId="6528" priority="1285" stopIfTrue="1" operator="equal">
      <formula>"振替"</formula>
    </cfRule>
  </conditionalFormatting>
  <conditionalFormatting sqref="AE45">
    <cfRule type="cellIs" dxfId="6527" priority="1282" stopIfTrue="1" operator="equal">
      <formula>"未定"</formula>
    </cfRule>
  </conditionalFormatting>
  <conditionalFormatting sqref="X46">
    <cfRule type="cellIs" dxfId="6526" priority="1267" stopIfTrue="1" operator="equal">
      <formula>"休講"</formula>
    </cfRule>
    <cfRule type="cellIs" dxfId="6525" priority="1268" stopIfTrue="1" operator="equal">
      <formula>"追加"</formula>
    </cfRule>
    <cfRule type="cellIs" dxfId="6524" priority="1269" stopIfTrue="1" operator="equal">
      <formula>"振替"</formula>
    </cfRule>
  </conditionalFormatting>
  <conditionalFormatting sqref="L55 AJ25 L45 L57">
    <cfRule type="cellIs" dxfId="6523" priority="1315" stopIfTrue="1" operator="equal">
      <formula>"休講"</formula>
    </cfRule>
    <cfRule type="cellIs" dxfId="6522" priority="1316" stopIfTrue="1" operator="equal">
      <formula>"追加"</formula>
    </cfRule>
    <cfRule type="cellIs" dxfId="6521" priority="1317" stopIfTrue="1" operator="equal">
      <formula>"振替"</formula>
    </cfRule>
  </conditionalFormatting>
  <conditionalFormatting sqref="M45 M55 AK25 M57">
    <cfRule type="cellIs" dxfId="6520" priority="1318" stopIfTrue="1" operator="equal">
      <formula>"未定"</formula>
    </cfRule>
  </conditionalFormatting>
  <conditionalFormatting sqref="L36">
    <cfRule type="cellIs" dxfId="6519" priority="1309" stopIfTrue="1" operator="equal">
      <formula>"休講"</formula>
    </cfRule>
    <cfRule type="cellIs" dxfId="6518" priority="1310" stopIfTrue="1" operator="equal">
      <formula>"追加"</formula>
    </cfRule>
    <cfRule type="cellIs" dxfId="6517" priority="1311" stopIfTrue="1" operator="equal">
      <formula>"振替"</formula>
    </cfRule>
  </conditionalFormatting>
  <conditionalFormatting sqref="M36">
    <cfRule type="cellIs" dxfId="6516" priority="1312" stopIfTrue="1" operator="equal">
      <formula>"未定"</formula>
    </cfRule>
  </conditionalFormatting>
  <conditionalFormatting sqref="AJ26">
    <cfRule type="cellIs" dxfId="6515" priority="1295" stopIfTrue="1" operator="equal">
      <formula>"休講"</formula>
    </cfRule>
    <cfRule type="cellIs" dxfId="6514" priority="1296" stopIfTrue="1" operator="equal">
      <formula>"追加"</formula>
    </cfRule>
    <cfRule type="cellIs" dxfId="6513" priority="1297" stopIfTrue="1" operator="equal">
      <formula>"振替"</formula>
    </cfRule>
  </conditionalFormatting>
  <conditionalFormatting sqref="AK26">
    <cfRule type="cellIs" dxfId="6512" priority="1298" stopIfTrue="1" operator="equal">
      <formula>"未定"</formula>
    </cfRule>
  </conditionalFormatting>
  <conditionalFormatting sqref="L26">
    <cfRule type="cellIs" dxfId="6511" priority="1287" stopIfTrue="1" operator="equal">
      <formula>"休講"</formula>
    </cfRule>
    <cfRule type="cellIs" dxfId="6510" priority="1288" stopIfTrue="1" operator="equal">
      <formula>"追加"</formula>
    </cfRule>
    <cfRule type="cellIs" dxfId="6509" priority="1289" stopIfTrue="1" operator="equal">
      <formula>"振替"</formula>
    </cfRule>
  </conditionalFormatting>
  <conditionalFormatting sqref="M26">
    <cfRule type="cellIs" dxfId="6508" priority="1290" stopIfTrue="1" operator="equal">
      <formula>"未定"</formula>
    </cfRule>
  </conditionalFormatting>
  <conditionalFormatting sqref="AD45">
    <cfRule type="cellIs" dxfId="6507" priority="1279" stopIfTrue="1" operator="equal">
      <formula>"休講"</formula>
    </cfRule>
    <cfRule type="cellIs" dxfId="6506" priority="1280" stopIfTrue="1" operator="equal">
      <formula>"追加"</formula>
    </cfRule>
    <cfRule type="cellIs" dxfId="6505" priority="1281" stopIfTrue="1" operator="equal">
      <formula>"振替"</formula>
    </cfRule>
  </conditionalFormatting>
  <conditionalFormatting sqref="AD56">
    <cfRule type="cellIs" dxfId="6504" priority="1266" stopIfTrue="1" operator="equal">
      <formula>"未定"</formula>
    </cfRule>
  </conditionalFormatting>
  <conditionalFormatting sqref="AK37">
    <cfRule type="cellIs" dxfId="6503" priority="1241" stopIfTrue="1" operator="equal">
      <formula>"未定"</formula>
    </cfRule>
  </conditionalFormatting>
  <conditionalFormatting sqref="AK45:AK46">
    <cfRule type="cellIs" dxfId="6502" priority="1249" stopIfTrue="1" operator="equal">
      <formula>"未定"</formula>
    </cfRule>
  </conditionalFormatting>
  <conditionalFormatting sqref="AJ45:AJ46">
    <cfRule type="cellIs" dxfId="6501" priority="1246" stopIfTrue="1" operator="equal">
      <formula>"休講"</formula>
    </cfRule>
    <cfRule type="cellIs" dxfId="6500" priority="1247" stopIfTrue="1" operator="equal">
      <formula>"追加"</formula>
    </cfRule>
    <cfRule type="cellIs" dxfId="6499" priority="1248" stopIfTrue="1" operator="equal">
      <formula>"振替"</formula>
    </cfRule>
  </conditionalFormatting>
  <conditionalFormatting sqref="AJ37">
    <cfRule type="cellIs" dxfId="6498" priority="1238" stopIfTrue="1" operator="equal">
      <formula>"休講"</formula>
    </cfRule>
    <cfRule type="cellIs" dxfId="6497" priority="1239" stopIfTrue="1" operator="equal">
      <formula>"追加"</formula>
    </cfRule>
    <cfRule type="cellIs" dxfId="6496" priority="1240" stopIfTrue="1" operator="equal">
      <formula>"振替"</formula>
    </cfRule>
  </conditionalFormatting>
  <conditionalFormatting sqref="AJ35:AJ36">
    <cfRule type="cellIs" dxfId="6495" priority="1242" stopIfTrue="1" operator="equal">
      <formula>"休講"</formula>
    </cfRule>
    <cfRule type="cellIs" dxfId="6494" priority="1243" stopIfTrue="1" operator="equal">
      <formula>"追加"</formula>
    </cfRule>
    <cfRule type="cellIs" dxfId="6493" priority="1244" stopIfTrue="1" operator="equal">
      <formula>"振替"</formula>
    </cfRule>
  </conditionalFormatting>
  <conditionalFormatting sqref="L27">
    <cfRule type="cellIs" dxfId="6492" priority="1234" stopIfTrue="1" operator="equal">
      <formula>"休講"</formula>
    </cfRule>
    <cfRule type="cellIs" dxfId="6491" priority="1235" stopIfTrue="1" operator="equal">
      <formula>"追加"</formula>
    </cfRule>
    <cfRule type="cellIs" dxfId="6490" priority="1236" stopIfTrue="1" operator="equal">
      <formula>"振替"</formula>
    </cfRule>
  </conditionalFormatting>
  <conditionalFormatting sqref="M27">
    <cfRule type="cellIs" dxfId="6489" priority="1237" stopIfTrue="1" operator="equal">
      <formula>"未定"</formula>
    </cfRule>
  </conditionalFormatting>
  <conditionalFormatting sqref="Y56">
    <cfRule type="cellIs" dxfId="6488" priority="1229" stopIfTrue="1" operator="equal">
      <formula>"未定"</formula>
    </cfRule>
  </conditionalFormatting>
  <conditionalFormatting sqref="X56">
    <cfRule type="cellIs" dxfId="6487" priority="1226" stopIfTrue="1" operator="equal">
      <formula>"休講"</formula>
    </cfRule>
    <cfRule type="cellIs" dxfId="6486" priority="1227" stopIfTrue="1" operator="equal">
      <formula>"追加"</formula>
    </cfRule>
    <cfRule type="cellIs" dxfId="6485" priority="1228" stopIfTrue="1" operator="equal">
      <formula>"振替"</formula>
    </cfRule>
  </conditionalFormatting>
  <conditionalFormatting sqref="AD57">
    <cfRule type="cellIs" dxfId="6484" priority="1222" stopIfTrue="1" operator="equal">
      <formula>"休講"</formula>
    </cfRule>
    <cfRule type="cellIs" dxfId="6483" priority="1223" stopIfTrue="1" operator="equal">
      <formula>"追加"</formula>
    </cfRule>
    <cfRule type="cellIs" dxfId="6482" priority="1224" stopIfTrue="1" operator="equal">
      <formula>"振替"</formula>
    </cfRule>
  </conditionalFormatting>
  <conditionalFormatting sqref="X26">
    <cfRule type="cellIs" dxfId="6481" priority="1214" stopIfTrue="1" operator="equal">
      <formula>"休講"</formula>
    </cfRule>
    <cfRule type="cellIs" dxfId="6480" priority="1215" stopIfTrue="1" operator="equal">
      <formula>"追加"</formula>
    </cfRule>
    <cfRule type="cellIs" dxfId="6479" priority="1216" stopIfTrue="1" operator="equal">
      <formula>"振替"</formula>
    </cfRule>
  </conditionalFormatting>
  <conditionalFormatting sqref="Y26">
    <cfRule type="cellIs" dxfId="6478" priority="1217" stopIfTrue="1" operator="equal">
      <formula>"未定"</formula>
    </cfRule>
  </conditionalFormatting>
  <conditionalFormatting sqref="L40">
    <cfRule type="cellIs" dxfId="6477" priority="1211" stopIfTrue="1" operator="equal">
      <formula>"休講"</formula>
    </cfRule>
    <cfRule type="cellIs" dxfId="6476" priority="1212" stopIfTrue="1" operator="equal">
      <formula>"追加"</formula>
    </cfRule>
    <cfRule type="cellIs" dxfId="6475" priority="1213" stopIfTrue="1" operator="equal">
      <formula>"振替"</formula>
    </cfRule>
  </conditionalFormatting>
  <conditionalFormatting sqref="X31:X32">
    <cfRule type="cellIs" dxfId="6474" priority="1207" stopIfTrue="1" operator="equal">
      <formula>"休講"</formula>
    </cfRule>
    <cfRule type="cellIs" dxfId="6473" priority="1208" stopIfTrue="1" operator="equal">
      <formula>"追加"</formula>
    </cfRule>
    <cfRule type="cellIs" dxfId="6472" priority="1209" stopIfTrue="1" operator="equal">
      <formula>"振替"</formula>
    </cfRule>
  </conditionalFormatting>
  <conditionalFormatting sqref="Y31:Y32">
    <cfRule type="cellIs" dxfId="6471" priority="1210" stopIfTrue="1" operator="equal">
      <formula>"未定"</formula>
    </cfRule>
  </conditionalFormatting>
  <conditionalFormatting sqref="AJ31:AJ32">
    <cfRule type="cellIs" dxfId="6470" priority="1199" stopIfTrue="1" operator="equal">
      <formula>"休講"</formula>
    </cfRule>
    <cfRule type="cellIs" dxfId="6469" priority="1200" stopIfTrue="1" operator="equal">
      <formula>"追加"</formula>
    </cfRule>
    <cfRule type="cellIs" dxfId="6468" priority="1201" stopIfTrue="1" operator="equal">
      <formula>"振替"</formula>
    </cfRule>
  </conditionalFormatting>
  <conditionalFormatting sqref="M46">
    <cfRule type="cellIs" dxfId="6467" priority="1186" stopIfTrue="1" operator="equal">
      <formula>"未定"</formula>
    </cfRule>
  </conditionalFormatting>
  <conditionalFormatting sqref="AJ47">
    <cfRule type="cellIs" dxfId="6466" priority="1188" stopIfTrue="1" operator="equal">
      <formula>"休講"</formula>
    </cfRule>
    <cfRule type="cellIs" dxfId="6465" priority="1189" stopIfTrue="1" operator="equal">
      <formula>"追加"</formula>
    </cfRule>
    <cfRule type="cellIs" dxfId="6464" priority="1190" stopIfTrue="1" operator="equal">
      <formula>"振替"</formula>
    </cfRule>
  </conditionalFormatting>
  <conditionalFormatting sqref="L46">
    <cfRule type="cellIs" dxfId="6463" priority="1183" stopIfTrue="1" operator="equal">
      <formula>"休講"</formula>
    </cfRule>
    <cfRule type="cellIs" dxfId="6462" priority="1184" stopIfTrue="1" operator="equal">
      <formula>"追加"</formula>
    </cfRule>
    <cfRule type="cellIs" dxfId="6461" priority="1185" stopIfTrue="1" operator="equal">
      <formula>"振替"</formula>
    </cfRule>
  </conditionalFormatting>
  <conditionalFormatting sqref="L59:L62">
    <cfRule type="cellIs" dxfId="6460" priority="1179" stopIfTrue="1" operator="equal">
      <formula>"休講"</formula>
    </cfRule>
    <cfRule type="cellIs" dxfId="6459" priority="1180" stopIfTrue="1" operator="equal">
      <formula>"追加"</formula>
    </cfRule>
    <cfRule type="cellIs" dxfId="6458" priority="1181" stopIfTrue="1" operator="equal">
      <formula>"振替"</formula>
    </cfRule>
  </conditionalFormatting>
  <conditionalFormatting sqref="L59">
    <cfRule type="cellIs" dxfId="6457" priority="1176" stopIfTrue="1" operator="equal">
      <formula>"休講"</formula>
    </cfRule>
    <cfRule type="cellIs" dxfId="6456" priority="1177" stopIfTrue="1" operator="equal">
      <formula>"追加"</formula>
    </cfRule>
    <cfRule type="cellIs" dxfId="6455" priority="1178" stopIfTrue="1" operator="equal">
      <formula>"振替"</formula>
    </cfRule>
  </conditionalFormatting>
  <conditionalFormatting sqref="T56:U56">
    <cfRule type="cellIs" dxfId="6454" priority="1175" stopIfTrue="1" operator="equal">
      <formula>"未定"</formula>
    </cfRule>
  </conditionalFormatting>
  <conditionalFormatting sqref="X20">
    <cfRule type="cellIs" dxfId="6453" priority="1123" stopIfTrue="1" operator="equal">
      <formula>"休講"</formula>
    </cfRule>
    <cfRule type="cellIs" dxfId="6452" priority="1124" stopIfTrue="1" operator="equal">
      <formula>"追加"</formula>
    </cfRule>
    <cfRule type="cellIs" dxfId="6451" priority="1125" stopIfTrue="1" operator="equal">
      <formula>"振替"</formula>
    </cfRule>
  </conditionalFormatting>
  <conditionalFormatting sqref="Y20">
    <cfRule type="cellIs" dxfId="6450" priority="1122" stopIfTrue="1" operator="equal">
      <formula>"未定"</formula>
    </cfRule>
  </conditionalFormatting>
  <conditionalFormatting sqref="AD46">
    <cfRule type="cellIs" dxfId="6449" priority="1171" stopIfTrue="1" operator="equal">
      <formula>"休講"</formula>
    </cfRule>
    <cfRule type="cellIs" dxfId="6448" priority="1172" stopIfTrue="1" operator="equal">
      <formula>"追加"</formula>
    </cfRule>
    <cfRule type="cellIs" dxfId="6447" priority="1173" stopIfTrue="1" operator="equal">
      <formula>"振替"</formula>
    </cfRule>
  </conditionalFormatting>
  <conditionalFormatting sqref="AD15 R15 AJ15 AJ17 X21:X22 L22">
    <cfRule type="cellIs" dxfId="6446" priority="1167" stopIfTrue="1" operator="equal">
      <formula>"休講"</formula>
    </cfRule>
    <cfRule type="cellIs" dxfId="6445" priority="1168" stopIfTrue="1" operator="equal">
      <formula>"追加"</formula>
    </cfRule>
    <cfRule type="cellIs" dxfId="6444" priority="1169" stopIfTrue="1" operator="equal">
      <formula>"振替"</formula>
    </cfRule>
  </conditionalFormatting>
  <conditionalFormatting sqref="S15 AK15 N15:O15 AE15 AK17 Y21:Y22 AK19:AK22">
    <cfRule type="cellIs" dxfId="6443" priority="1170" stopIfTrue="1" operator="equal">
      <formula>"未定"</formula>
    </cfRule>
  </conditionalFormatting>
  <conditionalFormatting sqref="AK16">
    <cfRule type="cellIs" dxfId="6442" priority="1164" stopIfTrue="1" operator="equal">
      <formula>"未定"</formula>
    </cfRule>
  </conditionalFormatting>
  <conditionalFormatting sqref="T21:U22">
    <cfRule type="cellIs" dxfId="6441" priority="1156" stopIfTrue="1" operator="equal">
      <formula>"未定"</formula>
    </cfRule>
  </conditionalFormatting>
  <conditionalFormatting sqref="X19">
    <cfRule type="cellIs" dxfId="6440" priority="1144" stopIfTrue="1" operator="equal">
      <formula>"休講"</formula>
    </cfRule>
    <cfRule type="cellIs" dxfId="6439" priority="1145" stopIfTrue="1" operator="equal">
      <formula>"追加"</formula>
    </cfRule>
    <cfRule type="cellIs" dxfId="6438" priority="1146" stopIfTrue="1" operator="equal">
      <formula>"振替"</formula>
    </cfRule>
  </conditionalFormatting>
  <conditionalFormatting sqref="L15">
    <cfRule type="cellIs" dxfId="6437" priority="1127" stopIfTrue="1" operator="equal">
      <formula>"休講"</formula>
    </cfRule>
    <cfRule type="cellIs" dxfId="6436" priority="1128" stopIfTrue="1" operator="equal">
      <formula>"追加"</formula>
    </cfRule>
    <cfRule type="cellIs" dxfId="6435" priority="1129" stopIfTrue="1" operator="equal">
      <formula>"振替"</formula>
    </cfRule>
  </conditionalFormatting>
  <conditionalFormatting sqref="M15">
    <cfRule type="cellIs" dxfId="6434" priority="1130" stopIfTrue="1" operator="equal">
      <formula>"未定"</formula>
    </cfRule>
  </conditionalFormatting>
  <conditionalFormatting sqref="AJ21:AJ22">
    <cfRule type="cellIs" dxfId="6433" priority="1119" stopIfTrue="1" operator="equal">
      <formula>"休講"</formula>
    </cfRule>
    <cfRule type="cellIs" dxfId="6432" priority="1120" stopIfTrue="1" operator="equal">
      <formula>"追加"</formula>
    </cfRule>
    <cfRule type="cellIs" dxfId="6431" priority="1121" stopIfTrue="1" operator="equal">
      <formula>"振替"</formula>
    </cfRule>
  </conditionalFormatting>
  <conditionalFormatting sqref="L17">
    <cfRule type="cellIs" dxfId="6430" priority="1109" stopIfTrue="1" operator="equal">
      <formula>"休講"</formula>
    </cfRule>
    <cfRule type="cellIs" dxfId="6429" priority="1110" stopIfTrue="1" operator="equal">
      <formula>"追加"</formula>
    </cfRule>
    <cfRule type="cellIs" dxfId="6428" priority="1111" stopIfTrue="1" operator="equal">
      <formula>"振替"</formula>
    </cfRule>
  </conditionalFormatting>
  <conditionalFormatting sqref="AJ19">
    <cfRule type="cellIs" dxfId="6427" priority="1116" stopIfTrue="1" operator="equal">
      <formula>"休講"</formula>
    </cfRule>
    <cfRule type="cellIs" dxfId="6426" priority="1117" stopIfTrue="1" operator="equal">
      <formula>"追加"</formula>
    </cfRule>
    <cfRule type="cellIs" dxfId="6425" priority="1118" stopIfTrue="1" operator="equal">
      <formula>"振替"</formula>
    </cfRule>
  </conditionalFormatting>
  <conditionalFormatting sqref="H17:I17">
    <cfRule type="cellIs" dxfId="6424" priority="1108" stopIfTrue="1" operator="equal">
      <formula>"未定"</formula>
    </cfRule>
  </conditionalFormatting>
  <conditionalFormatting sqref="X17">
    <cfRule type="cellIs" dxfId="6423" priority="1104" stopIfTrue="1" operator="equal">
      <formula>"休講"</formula>
    </cfRule>
    <cfRule type="cellIs" dxfId="6422" priority="1105" stopIfTrue="1" operator="equal">
      <formula>"追加"</formula>
    </cfRule>
    <cfRule type="cellIs" dxfId="6421" priority="1106" stopIfTrue="1" operator="equal">
      <formula>"振替"</formula>
    </cfRule>
  </conditionalFormatting>
  <conditionalFormatting sqref="AE26">
    <cfRule type="cellIs" dxfId="6420" priority="1094" stopIfTrue="1" operator="equal">
      <formula>"未定"</formula>
    </cfRule>
  </conditionalFormatting>
  <conditionalFormatting sqref="AD26">
    <cfRule type="cellIs" dxfId="6419" priority="1091" stopIfTrue="1" operator="equal">
      <formula>"休講"</formula>
    </cfRule>
    <cfRule type="cellIs" dxfId="6418" priority="1092" stopIfTrue="1" operator="equal">
      <formula>"追加"</formula>
    </cfRule>
    <cfRule type="cellIs" dxfId="6417" priority="1093" stopIfTrue="1" operator="equal">
      <formula>"振替"</formula>
    </cfRule>
  </conditionalFormatting>
  <conditionalFormatting sqref="AD26">
    <cfRule type="cellIs" dxfId="6416" priority="1095" stopIfTrue="1" operator="equal">
      <formula>"休講"</formula>
    </cfRule>
    <cfRule type="cellIs" dxfId="6415" priority="1096" stopIfTrue="1" operator="equal">
      <formula>"追加"</formula>
    </cfRule>
    <cfRule type="cellIs" dxfId="6414" priority="1097" stopIfTrue="1" operator="equal">
      <formula>"振替"</formula>
    </cfRule>
  </conditionalFormatting>
  <conditionalFormatting sqref="AE26">
    <cfRule type="cellIs" dxfId="6413" priority="1098" stopIfTrue="1" operator="equal">
      <formula>"未定"</formula>
    </cfRule>
  </conditionalFormatting>
  <conditionalFormatting sqref="L37">
    <cfRule type="cellIs" dxfId="6412" priority="1085" stopIfTrue="1" operator="equal">
      <formula>"休講"</formula>
    </cfRule>
    <cfRule type="cellIs" dxfId="6411" priority="1086" stopIfTrue="1" operator="equal">
      <formula>"追加"</formula>
    </cfRule>
    <cfRule type="cellIs" dxfId="6410" priority="1087" stopIfTrue="1" operator="equal">
      <formula>"振替"</formula>
    </cfRule>
  </conditionalFormatting>
  <conditionalFormatting sqref="H37:I37">
    <cfRule type="cellIs" dxfId="6409" priority="1084" stopIfTrue="1" operator="equal">
      <formula>"未定"</formula>
    </cfRule>
  </conditionalFormatting>
  <conditionalFormatting sqref="M56">
    <cfRule type="cellIs" dxfId="6408" priority="1083" stopIfTrue="1" operator="equal">
      <formula>"未定"</formula>
    </cfRule>
  </conditionalFormatting>
  <conditionalFormatting sqref="L56">
    <cfRule type="cellIs" dxfId="6407" priority="1080" stopIfTrue="1" operator="equal">
      <formula>"休講"</formula>
    </cfRule>
    <cfRule type="cellIs" dxfId="6406" priority="1081" stopIfTrue="1" operator="equal">
      <formula>"追加"</formula>
    </cfRule>
    <cfRule type="cellIs" dxfId="6405" priority="1082" stopIfTrue="1" operator="equal">
      <formula>"振替"</formula>
    </cfRule>
  </conditionalFormatting>
  <conditionalFormatting sqref="S56">
    <cfRule type="cellIs" dxfId="6404" priority="1079" stopIfTrue="1" operator="equal">
      <formula>"未定"</formula>
    </cfRule>
  </conditionalFormatting>
  <conditionalFormatting sqref="N56:O56">
    <cfRule type="cellIs" dxfId="6403" priority="1075" stopIfTrue="1" operator="equal">
      <formula>"未定"</formula>
    </cfRule>
  </conditionalFormatting>
  <conditionalFormatting sqref="R56">
    <cfRule type="cellIs" dxfId="6402" priority="1076" stopIfTrue="1" operator="equal">
      <formula>"休講"</formula>
    </cfRule>
    <cfRule type="cellIs" dxfId="6401" priority="1077" stopIfTrue="1" operator="equal">
      <formula>"追加"</formula>
    </cfRule>
    <cfRule type="cellIs" dxfId="6400" priority="1078" stopIfTrue="1" operator="equal">
      <formula>"振替"</formula>
    </cfRule>
  </conditionalFormatting>
  <conditionalFormatting sqref="Y25">
    <cfRule type="cellIs" dxfId="6399" priority="1033" stopIfTrue="1" operator="equal">
      <formula>"未定"</formula>
    </cfRule>
  </conditionalFormatting>
  <conditionalFormatting sqref="R18">
    <cfRule type="cellIs" dxfId="6398" priority="1066" stopIfTrue="1" operator="equal">
      <formula>"休講"</formula>
    </cfRule>
    <cfRule type="cellIs" dxfId="6397" priority="1067" stopIfTrue="1" operator="equal">
      <formula>"追加"</formula>
    </cfRule>
    <cfRule type="cellIs" dxfId="6396" priority="1068" stopIfTrue="1" operator="equal">
      <formula>"振替"</formula>
    </cfRule>
  </conditionalFormatting>
  <conditionalFormatting sqref="N18:O18">
    <cfRule type="cellIs" dxfId="6395" priority="1065" stopIfTrue="1" operator="equal">
      <formula>"未定"</formula>
    </cfRule>
  </conditionalFormatting>
  <conditionalFormatting sqref="AD17">
    <cfRule type="cellIs" dxfId="6394" priority="1060" stopIfTrue="1" operator="equal">
      <formula>"休講"</formula>
    </cfRule>
    <cfRule type="cellIs" dxfId="6393" priority="1061" stopIfTrue="1" operator="equal">
      <formula>"追加"</formula>
    </cfRule>
    <cfRule type="cellIs" dxfId="6392" priority="1062" stopIfTrue="1" operator="equal">
      <formula>"振替"</formula>
    </cfRule>
  </conditionalFormatting>
  <conditionalFormatting sqref="AD18:AD19">
    <cfRule type="cellIs" dxfId="6391" priority="1056" stopIfTrue="1" operator="equal">
      <formula>"休講"</formula>
    </cfRule>
    <cfRule type="cellIs" dxfId="6390" priority="1057" stopIfTrue="1" operator="equal">
      <formula>"追加"</formula>
    </cfRule>
    <cfRule type="cellIs" dxfId="6389" priority="1058" stopIfTrue="1" operator="equal">
      <formula>"振替"</formula>
    </cfRule>
  </conditionalFormatting>
  <conditionalFormatting sqref="AE18:AE19">
    <cfRule type="cellIs" dxfId="6388" priority="1055" stopIfTrue="1" operator="equal">
      <formula>"未定"</formula>
    </cfRule>
  </conditionalFormatting>
  <conditionalFormatting sqref="AF29:AG29">
    <cfRule type="cellIs" dxfId="6387" priority="1041" stopIfTrue="1" operator="equal">
      <formula>"未定"</formula>
    </cfRule>
  </conditionalFormatting>
  <conditionalFormatting sqref="X29">
    <cfRule type="cellIs" dxfId="6386" priority="1043" stopIfTrue="1" operator="equal">
      <formula>"休講"</formula>
    </cfRule>
    <cfRule type="cellIs" dxfId="6385" priority="1044" stopIfTrue="1" operator="equal">
      <formula>"追加"</formula>
    </cfRule>
    <cfRule type="cellIs" dxfId="6384" priority="1045" stopIfTrue="1" operator="equal">
      <formula>"振替"</formula>
    </cfRule>
  </conditionalFormatting>
  <conditionalFormatting sqref="T29:U29">
    <cfRule type="cellIs" dxfId="6383" priority="1042" stopIfTrue="1" operator="equal">
      <formula>"未定"</formula>
    </cfRule>
  </conditionalFormatting>
  <conditionalFormatting sqref="AJ29">
    <cfRule type="cellIs" dxfId="6382" priority="1038" stopIfTrue="1" operator="equal">
      <formula>"休講"</formula>
    </cfRule>
    <cfRule type="cellIs" dxfId="6381" priority="1039" stopIfTrue="1" operator="equal">
      <formula>"追加"</formula>
    </cfRule>
    <cfRule type="cellIs" dxfId="6380" priority="1040" stopIfTrue="1" operator="equal">
      <formula>"振替"</formula>
    </cfRule>
  </conditionalFormatting>
  <conditionalFormatting sqref="R25">
    <cfRule type="cellIs" dxfId="6379" priority="1034" stopIfTrue="1" operator="equal">
      <formula>"休講"</formula>
    </cfRule>
    <cfRule type="cellIs" dxfId="6378" priority="1035" stopIfTrue="1" operator="equal">
      <formula>"追加"</formula>
    </cfRule>
    <cfRule type="cellIs" dxfId="6377" priority="1036" stopIfTrue="1" operator="equal">
      <formula>"振替"</formula>
    </cfRule>
  </conditionalFormatting>
  <conditionalFormatting sqref="AD25">
    <cfRule type="cellIs" dxfId="6376" priority="1026" stopIfTrue="1" operator="equal">
      <formula>"休講"</formula>
    </cfRule>
    <cfRule type="cellIs" dxfId="6375" priority="1027" stopIfTrue="1" operator="equal">
      <formula>"追加"</formula>
    </cfRule>
    <cfRule type="cellIs" dxfId="6374" priority="1028" stopIfTrue="1" operator="equal">
      <formula>"振替"</formula>
    </cfRule>
  </conditionalFormatting>
  <conditionalFormatting sqref="AE25">
    <cfRule type="cellIs" dxfId="6373" priority="1029" stopIfTrue="1" operator="equal">
      <formula>"未定"</formula>
    </cfRule>
  </conditionalFormatting>
  <conditionalFormatting sqref="AD25">
    <cfRule type="cellIs" dxfId="6372" priority="1022" stopIfTrue="1" operator="equal">
      <formula>"休講"</formula>
    </cfRule>
    <cfRule type="cellIs" dxfId="6371" priority="1023" stopIfTrue="1" operator="equal">
      <formula>"追加"</formula>
    </cfRule>
    <cfRule type="cellIs" dxfId="6370" priority="1024" stopIfTrue="1" operator="equal">
      <formula>"振替"</formula>
    </cfRule>
  </conditionalFormatting>
  <conditionalFormatting sqref="AE25">
    <cfRule type="cellIs" dxfId="6369" priority="1025" stopIfTrue="1" operator="equal">
      <formula>"未定"</formula>
    </cfRule>
  </conditionalFormatting>
  <conditionalFormatting sqref="AE27">
    <cfRule type="cellIs" dxfId="6368" priority="1021" stopIfTrue="1" operator="equal">
      <formula>"未定"</formula>
    </cfRule>
  </conditionalFormatting>
  <conditionalFormatting sqref="AD27">
    <cfRule type="cellIs" dxfId="6367" priority="1018" stopIfTrue="1" operator="equal">
      <formula>"休講"</formula>
    </cfRule>
    <cfRule type="cellIs" dxfId="6366" priority="1019" stopIfTrue="1" operator="equal">
      <formula>"追加"</formula>
    </cfRule>
    <cfRule type="cellIs" dxfId="6365" priority="1020" stopIfTrue="1" operator="equal">
      <formula>"振替"</formula>
    </cfRule>
  </conditionalFormatting>
  <conditionalFormatting sqref="AD27">
    <cfRule type="cellIs" dxfId="6364" priority="1014" stopIfTrue="1" operator="equal">
      <formula>"休講"</formula>
    </cfRule>
    <cfRule type="cellIs" dxfId="6363" priority="1015" stopIfTrue="1" operator="equal">
      <formula>"追加"</formula>
    </cfRule>
    <cfRule type="cellIs" dxfId="6362" priority="1016" stopIfTrue="1" operator="equal">
      <formula>"振替"</formula>
    </cfRule>
  </conditionalFormatting>
  <conditionalFormatting sqref="AE27">
    <cfRule type="cellIs" dxfId="6361" priority="1017" stopIfTrue="1" operator="equal">
      <formula>"未定"</formula>
    </cfRule>
  </conditionalFormatting>
  <conditionalFormatting sqref="Z26:AA26">
    <cfRule type="cellIs" dxfId="6360" priority="1004" stopIfTrue="1" operator="equal">
      <formula>"未定"</formula>
    </cfRule>
  </conditionalFormatting>
  <conditionalFormatting sqref="AD26">
    <cfRule type="cellIs" dxfId="6359" priority="1010" stopIfTrue="1" operator="equal">
      <formula>"休講"</formula>
    </cfRule>
    <cfRule type="cellIs" dxfId="6358" priority="1011" stopIfTrue="1" operator="equal">
      <formula>"追加"</formula>
    </cfRule>
    <cfRule type="cellIs" dxfId="6357" priority="1012" stopIfTrue="1" operator="equal">
      <formula>"振替"</formula>
    </cfRule>
  </conditionalFormatting>
  <conditionalFormatting sqref="Z26:AA26 AE26">
    <cfRule type="cellIs" dxfId="6356" priority="1013" stopIfTrue="1" operator="equal">
      <formula>"未定"</formula>
    </cfRule>
  </conditionalFormatting>
  <conditionalFormatting sqref="Z26:AA26">
    <cfRule type="cellIs" dxfId="6355" priority="1005" stopIfTrue="1" operator="equal">
      <formula>"未定"</formula>
    </cfRule>
  </conditionalFormatting>
  <conditionalFormatting sqref="AD26">
    <cfRule type="cellIs" dxfId="6354" priority="1006" stopIfTrue="1" operator="equal">
      <formula>"休講"</formula>
    </cfRule>
    <cfRule type="cellIs" dxfId="6353" priority="1007" stopIfTrue="1" operator="equal">
      <formula>"追加"</formula>
    </cfRule>
    <cfRule type="cellIs" dxfId="6352" priority="1008" stopIfTrue="1" operator="equal">
      <formula>"振替"</formula>
    </cfRule>
  </conditionalFormatting>
  <conditionalFormatting sqref="AE26">
    <cfRule type="cellIs" dxfId="6351" priority="1009" stopIfTrue="1" operator="equal">
      <formula>"未定"</formula>
    </cfRule>
  </conditionalFormatting>
  <conditionalFormatting sqref="Z27:AA27">
    <cfRule type="cellIs" dxfId="6350" priority="1003" stopIfTrue="1" operator="equal">
      <formula>"未定"</formula>
    </cfRule>
  </conditionalFormatting>
  <conditionalFormatting sqref="Z27:AA27">
    <cfRule type="cellIs" dxfId="6349" priority="1002" stopIfTrue="1" operator="equal">
      <formula>"未定"</formula>
    </cfRule>
  </conditionalFormatting>
  <conditionalFormatting sqref="Z27:AA27">
    <cfRule type="cellIs" dxfId="6348" priority="1001" stopIfTrue="1" operator="equal">
      <formula>"未定"</formula>
    </cfRule>
  </conditionalFormatting>
  <conditionalFormatting sqref="L25">
    <cfRule type="cellIs" dxfId="6347" priority="993" stopIfTrue="1" operator="equal">
      <formula>"休講"</formula>
    </cfRule>
    <cfRule type="cellIs" dxfId="6346" priority="994" stopIfTrue="1" operator="equal">
      <formula>"追加"</formula>
    </cfRule>
    <cfRule type="cellIs" dxfId="6345" priority="995" stopIfTrue="1" operator="equal">
      <formula>"振替"</formula>
    </cfRule>
  </conditionalFormatting>
  <conditionalFormatting sqref="M25">
    <cfRule type="cellIs" dxfId="6344" priority="996" stopIfTrue="1" operator="equal">
      <formula>"未定"</formula>
    </cfRule>
  </conditionalFormatting>
  <conditionalFormatting sqref="L25">
    <cfRule type="cellIs" dxfId="6343" priority="997" stopIfTrue="1" operator="equal">
      <formula>"休講"</formula>
    </cfRule>
    <cfRule type="cellIs" dxfId="6342" priority="998" stopIfTrue="1" operator="equal">
      <formula>"追加"</formula>
    </cfRule>
    <cfRule type="cellIs" dxfId="6341" priority="999" stopIfTrue="1" operator="equal">
      <formula>"振替"</formula>
    </cfRule>
  </conditionalFormatting>
  <conditionalFormatting sqref="M25">
    <cfRule type="cellIs" dxfId="6340" priority="1000" stopIfTrue="1" operator="equal">
      <formula>"未定"</formula>
    </cfRule>
  </conditionalFormatting>
  <conditionalFormatting sqref="S27 N27:O27">
    <cfRule type="cellIs" dxfId="6339" priority="992" stopIfTrue="1" operator="equal">
      <formula>"未定"</formula>
    </cfRule>
  </conditionalFormatting>
  <conditionalFormatting sqref="R27">
    <cfRule type="cellIs" dxfId="6338" priority="989" stopIfTrue="1" operator="equal">
      <formula>"休講"</formula>
    </cfRule>
    <cfRule type="cellIs" dxfId="6337" priority="990" stopIfTrue="1" operator="equal">
      <formula>"追加"</formula>
    </cfRule>
    <cfRule type="cellIs" dxfId="6336" priority="991" stopIfTrue="1" operator="equal">
      <formula>"振替"</formula>
    </cfRule>
  </conditionalFormatting>
  <conditionalFormatting sqref="AK39 AF39:AG39">
    <cfRule type="cellIs" dxfId="6335" priority="978" stopIfTrue="1" operator="equal">
      <formula>"未定"</formula>
    </cfRule>
  </conditionalFormatting>
  <conditionalFormatting sqref="AJ39">
    <cfRule type="cellIs" dxfId="6334" priority="975" stopIfTrue="1" operator="equal">
      <formula>"休講"</formula>
    </cfRule>
    <cfRule type="cellIs" dxfId="6333" priority="976" stopIfTrue="1" operator="equal">
      <formula>"追加"</formula>
    </cfRule>
    <cfRule type="cellIs" dxfId="6332" priority="977" stopIfTrue="1" operator="equal">
      <formula>"振替"</formula>
    </cfRule>
  </conditionalFormatting>
  <conditionalFormatting sqref="Z39:AA39">
    <cfRule type="cellIs" dxfId="6331" priority="970" stopIfTrue="1" operator="equal">
      <formula>"未定"</formula>
    </cfRule>
  </conditionalFormatting>
  <conditionalFormatting sqref="AE39">
    <cfRule type="cellIs" dxfId="6330" priority="974" stopIfTrue="1" operator="equal">
      <formula>"未定"</formula>
    </cfRule>
  </conditionalFormatting>
  <conditionalFormatting sqref="AD39">
    <cfRule type="cellIs" dxfId="6329" priority="971" stopIfTrue="1" operator="equal">
      <formula>"休講"</formula>
    </cfRule>
    <cfRule type="cellIs" dxfId="6328" priority="972" stopIfTrue="1" operator="equal">
      <formula>"追加"</formula>
    </cfRule>
    <cfRule type="cellIs" dxfId="6327" priority="973" stopIfTrue="1" operator="equal">
      <formula>"振替"</formula>
    </cfRule>
  </conditionalFormatting>
  <conditionalFormatting sqref="N40:O40 S40 AK40 AF40:AG40">
    <cfRule type="cellIs" dxfId="6326" priority="969" stopIfTrue="1" operator="equal">
      <formula>"未定"</formula>
    </cfRule>
  </conditionalFormatting>
  <conditionalFormatting sqref="R40 AJ40">
    <cfRule type="cellIs" dxfId="6325" priority="966" stopIfTrue="1" operator="equal">
      <formula>"休講"</formula>
    </cfRule>
    <cfRule type="cellIs" dxfId="6324" priority="967" stopIfTrue="1" operator="equal">
      <formula>"追加"</formula>
    </cfRule>
    <cfRule type="cellIs" dxfId="6323" priority="968" stopIfTrue="1" operator="equal">
      <formula>"振替"</formula>
    </cfRule>
  </conditionalFormatting>
  <conditionalFormatting sqref="AE40">
    <cfRule type="cellIs" dxfId="6322" priority="965" stopIfTrue="1" operator="equal">
      <formula>"未定"</formula>
    </cfRule>
  </conditionalFormatting>
  <conditionalFormatting sqref="AD40">
    <cfRule type="cellIs" dxfId="6321" priority="962" stopIfTrue="1" operator="equal">
      <formula>"休講"</formula>
    </cfRule>
    <cfRule type="cellIs" dxfId="6320" priority="963" stopIfTrue="1" operator="equal">
      <formula>"追加"</formula>
    </cfRule>
    <cfRule type="cellIs" dxfId="6319" priority="964" stopIfTrue="1" operator="equal">
      <formula>"振替"</formula>
    </cfRule>
  </conditionalFormatting>
  <conditionalFormatting sqref="AK41 AF41:AG41">
    <cfRule type="cellIs" dxfId="6318" priority="961" stopIfTrue="1" operator="equal">
      <formula>"未定"</formula>
    </cfRule>
  </conditionalFormatting>
  <conditionalFormatting sqref="AJ41">
    <cfRule type="cellIs" dxfId="6317" priority="958" stopIfTrue="1" operator="equal">
      <formula>"休講"</formula>
    </cfRule>
    <cfRule type="cellIs" dxfId="6316" priority="959" stopIfTrue="1" operator="equal">
      <formula>"追加"</formula>
    </cfRule>
    <cfRule type="cellIs" dxfId="6315" priority="960" stopIfTrue="1" operator="equal">
      <formula>"振替"</formula>
    </cfRule>
  </conditionalFormatting>
  <conditionalFormatting sqref="Z41:AA41">
    <cfRule type="cellIs" dxfId="6314" priority="948" stopIfTrue="1" operator="equal">
      <formula>"未定"</formula>
    </cfRule>
  </conditionalFormatting>
  <conditionalFormatting sqref="AE41">
    <cfRule type="cellIs" dxfId="6313" priority="957" stopIfTrue="1" operator="equal">
      <formula>"未定"</formula>
    </cfRule>
  </conditionalFormatting>
  <conditionalFormatting sqref="AD41">
    <cfRule type="cellIs" dxfId="6312" priority="954" stopIfTrue="1" operator="equal">
      <formula>"休講"</formula>
    </cfRule>
    <cfRule type="cellIs" dxfId="6311" priority="955" stopIfTrue="1" operator="equal">
      <formula>"追加"</formula>
    </cfRule>
    <cfRule type="cellIs" dxfId="6310" priority="956" stopIfTrue="1" operator="equal">
      <formula>"振替"</formula>
    </cfRule>
  </conditionalFormatting>
  <conditionalFormatting sqref="N42:O42 S42 AK42 AF42:AG42">
    <cfRule type="cellIs" dxfId="6309" priority="947" stopIfTrue="1" operator="equal">
      <formula>"未定"</formula>
    </cfRule>
  </conditionalFormatting>
  <conditionalFormatting sqref="R42 AJ42">
    <cfRule type="cellIs" dxfId="6308" priority="944" stopIfTrue="1" operator="equal">
      <formula>"休講"</formula>
    </cfRule>
    <cfRule type="cellIs" dxfId="6307" priority="945" stopIfTrue="1" operator="equal">
      <formula>"追加"</formula>
    </cfRule>
    <cfRule type="cellIs" dxfId="6306" priority="946" stopIfTrue="1" operator="equal">
      <formula>"振替"</formula>
    </cfRule>
  </conditionalFormatting>
  <conditionalFormatting sqref="T42:U42">
    <cfRule type="cellIs" dxfId="6305" priority="935" stopIfTrue="1" operator="equal">
      <formula>"未定"</formula>
    </cfRule>
  </conditionalFormatting>
  <conditionalFormatting sqref="Z42:AA42">
    <cfRule type="cellIs" dxfId="6304" priority="934" stopIfTrue="1" operator="equal">
      <formula>"未定"</formula>
    </cfRule>
  </conditionalFormatting>
  <conditionalFormatting sqref="Y42">
    <cfRule type="cellIs" dxfId="6303" priority="936" stopIfTrue="1" operator="equal">
      <formula>"未定"</formula>
    </cfRule>
  </conditionalFormatting>
  <conditionalFormatting sqref="AE42">
    <cfRule type="cellIs" dxfId="6302" priority="943" stopIfTrue="1" operator="equal">
      <formula>"未定"</formula>
    </cfRule>
  </conditionalFormatting>
  <conditionalFormatting sqref="AD42">
    <cfRule type="cellIs" dxfId="6301" priority="940" stopIfTrue="1" operator="equal">
      <formula>"休講"</formula>
    </cfRule>
    <cfRule type="cellIs" dxfId="6300" priority="941" stopIfTrue="1" operator="equal">
      <formula>"追加"</formula>
    </cfRule>
    <cfRule type="cellIs" dxfId="6299" priority="942" stopIfTrue="1" operator="equal">
      <formula>"振替"</formula>
    </cfRule>
  </conditionalFormatting>
  <conditionalFormatting sqref="X42">
    <cfRule type="cellIs" dxfId="6298" priority="937" stopIfTrue="1" operator="equal">
      <formula>"休講"</formula>
    </cfRule>
    <cfRule type="cellIs" dxfId="6297" priority="938" stopIfTrue="1" operator="equal">
      <formula>"追加"</formula>
    </cfRule>
    <cfRule type="cellIs" dxfId="6296" priority="939" stopIfTrue="1" operator="equal">
      <formula>"振替"</formula>
    </cfRule>
  </conditionalFormatting>
  <conditionalFormatting sqref="AD35">
    <cfRule type="cellIs" dxfId="6295" priority="930" stopIfTrue="1" operator="equal">
      <formula>"休講"</formula>
    </cfRule>
    <cfRule type="cellIs" dxfId="6294" priority="931" stopIfTrue="1" operator="equal">
      <formula>"追加"</formula>
    </cfRule>
    <cfRule type="cellIs" dxfId="6293" priority="932" stopIfTrue="1" operator="equal">
      <formula>"振替"</formula>
    </cfRule>
  </conditionalFormatting>
  <conditionalFormatting sqref="AE35">
    <cfRule type="cellIs" dxfId="6292" priority="933" stopIfTrue="1" operator="equal">
      <formula>"未定"</formula>
    </cfRule>
  </conditionalFormatting>
  <conditionalFormatting sqref="L39">
    <cfRule type="cellIs" dxfId="6291" priority="922" stopIfTrue="1" operator="equal">
      <formula>"休講"</formula>
    </cfRule>
    <cfRule type="cellIs" dxfId="6290" priority="923" stopIfTrue="1" operator="equal">
      <formula>"追加"</formula>
    </cfRule>
    <cfRule type="cellIs" dxfId="6289" priority="924" stopIfTrue="1" operator="equal">
      <formula>"振替"</formula>
    </cfRule>
  </conditionalFormatting>
  <conditionalFormatting sqref="AF60:AG60">
    <cfRule type="cellIs" dxfId="6288" priority="838" stopIfTrue="1" operator="equal">
      <formula>"未定"</formula>
    </cfRule>
  </conditionalFormatting>
  <conditionalFormatting sqref="AK49 AF49:AG49">
    <cfRule type="cellIs" dxfId="6287" priority="907" stopIfTrue="1" operator="equal">
      <formula>"未定"</formula>
    </cfRule>
  </conditionalFormatting>
  <conditionalFormatting sqref="AK48 AF48:AG48">
    <cfRule type="cellIs" dxfId="6286" priority="911" stopIfTrue="1" operator="equal">
      <formula>"未定"</formula>
    </cfRule>
  </conditionalFormatting>
  <conditionalFormatting sqref="AJ48">
    <cfRule type="cellIs" dxfId="6285" priority="908" stopIfTrue="1" operator="equal">
      <formula>"休講"</formula>
    </cfRule>
    <cfRule type="cellIs" dxfId="6284" priority="909" stopIfTrue="1" operator="equal">
      <formula>"追加"</formula>
    </cfRule>
    <cfRule type="cellIs" dxfId="6283" priority="910" stopIfTrue="1" operator="equal">
      <formula>"振替"</formula>
    </cfRule>
  </conditionalFormatting>
  <conditionalFormatting sqref="AJ49">
    <cfRule type="cellIs" dxfId="6282" priority="904" stopIfTrue="1" operator="equal">
      <formula>"休講"</formula>
    </cfRule>
    <cfRule type="cellIs" dxfId="6281" priority="905" stopIfTrue="1" operator="equal">
      <formula>"追加"</formula>
    </cfRule>
    <cfRule type="cellIs" dxfId="6280" priority="906" stopIfTrue="1" operator="equal">
      <formula>"振替"</formula>
    </cfRule>
  </conditionalFormatting>
  <conditionalFormatting sqref="R49">
    <cfRule type="cellIs" dxfId="6279" priority="900" stopIfTrue="1" operator="equal">
      <formula>"休講"</formula>
    </cfRule>
    <cfRule type="cellIs" dxfId="6278" priority="901" stopIfTrue="1" operator="equal">
      <formula>"追加"</formula>
    </cfRule>
    <cfRule type="cellIs" dxfId="6277" priority="902" stopIfTrue="1" operator="equal">
      <formula>"振替"</formula>
    </cfRule>
  </conditionalFormatting>
  <conditionalFormatting sqref="N49:O49 S49">
    <cfRule type="cellIs" dxfId="6276" priority="903" stopIfTrue="1" operator="equal">
      <formula>"未定"</formula>
    </cfRule>
  </conditionalFormatting>
  <conditionalFormatting sqref="AK50 AF50:AG50">
    <cfRule type="cellIs" dxfId="6275" priority="899" stopIfTrue="1" operator="equal">
      <formula>"未定"</formula>
    </cfRule>
  </conditionalFormatting>
  <conditionalFormatting sqref="AJ50">
    <cfRule type="cellIs" dxfId="6274" priority="896" stopIfTrue="1" operator="equal">
      <formula>"休講"</formula>
    </cfRule>
    <cfRule type="cellIs" dxfId="6273" priority="897" stopIfTrue="1" operator="equal">
      <formula>"追加"</formula>
    </cfRule>
    <cfRule type="cellIs" dxfId="6272" priority="898" stopIfTrue="1" operator="equal">
      <formula>"振替"</formula>
    </cfRule>
  </conditionalFormatting>
  <conditionalFormatting sqref="R50">
    <cfRule type="cellIs" dxfId="6271" priority="892" stopIfTrue="1" operator="equal">
      <formula>"休講"</formula>
    </cfRule>
    <cfRule type="cellIs" dxfId="6270" priority="893" stopIfTrue="1" operator="equal">
      <formula>"追加"</formula>
    </cfRule>
    <cfRule type="cellIs" dxfId="6269" priority="894" stopIfTrue="1" operator="equal">
      <formula>"振替"</formula>
    </cfRule>
  </conditionalFormatting>
  <conditionalFormatting sqref="N50:O50 S50">
    <cfRule type="cellIs" dxfId="6268" priority="895" stopIfTrue="1" operator="equal">
      <formula>"未定"</formula>
    </cfRule>
  </conditionalFormatting>
  <conditionalFormatting sqref="AK51 AF51:AG51">
    <cfRule type="cellIs" dxfId="6267" priority="891" stopIfTrue="1" operator="equal">
      <formula>"未定"</formula>
    </cfRule>
  </conditionalFormatting>
  <conditionalFormatting sqref="AJ51">
    <cfRule type="cellIs" dxfId="6266" priority="888" stopIfTrue="1" operator="equal">
      <formula>"休講"</formula>
    </cfRule>
    <cfRule type="cellIs" dxfId="6265" priority="889" stopIfTrue="1" operator="equal">
      <formula>"追加"</formula>
    </cfRule>
    <cfRule type="cellIs" dxfId="6264" priority="890" stopIfTrue="1" operator="equal">
      <formula>"振替"</formula>
    </cfRule>
  </conditionalFormatting>
  <conditionalFormatting sqref="R51">
    <cfRule type="cellIs" dxfId="6263" priority="884" stopIfTrue="1" operator="equal">
      <formula>"休講"</formula>
    </cfRule>
    <cfRule type="cellIs" dxfId="6262" priority="885" stopIfTrue="1" operator="equal">
      <formula>"追加"</formula>
    </cfRule>
    <cfRule type="cellIs" dxfId="6261" priority="886" stopIfTrue="1" operator="equal">
      <formula>"振替"</formula>
    </cfRule>
  </conditionalFormatting>
  <conditionalFormatting sqref="N51:O51 S51">
    <cfRule type="cellIs" dxfId="6260" priority="887" stopIfTrue="1" operator="equal">
      <formula>"未定"</formula>
    </cfRule>
  </conditionalFormatting>
  <conditionalFormatting sqref="AK52 AF52:AG52">
    <cfRule type="cellIs" dxfId="6259" priority="883" stopIfTrue="1" operator="equal">
      <formula>"未定"</formula>
    </cfRule>
  </conditionalFormatting>
  <conditionalFormatting sqref="AJ52">
    <cfRule type="cellIs" dxfId="6258" priority="880" stopIfTrue="1" operator="equal">
      <formula>"休講"</formula>
    </cfRule>
    <cfRule type="cellIs" dxfId="6257" priority="881" stopIfTrue="1" operator="equal">
      <formula>"追加"</formula>
    </cfRule>
    <cfRule type="cellIs" dxfId="6256" priority="882" stopIfTrue="1" operator="equal">
      <formula>"振替"</formula>
    </cfRule>
  </conditionalFormatting>
  <conditionalFormatting sqref="R52">
    <cfRule type="cellIs" dxfId="6255" priority="876" stopIfTrue="1" operator="equal">
      <formula>"休講"</formula>
    </cfRule>
    <cfRule type="cellIs" dxfId="6254" priority="877" stopIfTrue="1" operator="equal">
      <formula>"追加"</formula>
    </cfRule>
    <cfRule type="cellIs" dxfId="6253" priority="878" stopIfTrue="1" operator="equal">
      <formula>"振替"</formula>
    </cfRule>
  </conditionalFormatting>
  <conditionalFormatting sqref="N52:O52 S52">
    <cfRule type="cellIs" dxfId="6252" priority="879" stopIfTrue="1" operator="equal">
      <formula>"未定"</formula>
    </cfRule>
  </conditionalFormatting>
  <conditionalFormatting sqref="S45">
    <cfRule type="cellIs" dxfId="6251" priority="871" stopIfTrue="1" operator="equal">
      <formula>"未定"</formula>
    </cfRule>
  </conditionalFormatting>
  <conditionalFormatting sqref="R45">
    <cfRule type="cellIs" dxfId="6250" priority="868" stopIfTrue="1" operator="equal">
      <formula>"休講"</formula>
    </cfRule>
    <cfRule type="cellIs" dxfId="6249" priority="869" stopIfTrue="1" operator="equal">
      <formula>"追加"</formula>
    </cfRule>
    <cfRule type="cellIs" dxfId="6248" priority="870" stopIfTrue="1" operator="equal">
      <formula>"振替"</formula>
    </cfRule>
  </conditionalFormatting>
  <conditionalFormatting sqref="AD48">
    <cfRule type="cellIs" dxfId="6247" priority="864" stopIfTrue="1" operator="equal">
      <formula>"休講"</formula>
    </cfRule>
    <cfRule type="cellIs" dxfId="6246" priority="865" stopIfTrue="1" operator="equal">
      <formula>"追加"</formula>
    </cfRule>
    <cfRule type="cellIs" dxfId="6245" priority="866" stopIfTrue="1" operator="equal">
      <formula>"振替"</formula>
    </cfRule>
  </conditionalFormatting>
  <conditionalFormatting sqref="AE48">
    <cfRule type="cellIs" dxfId="6244" priority="867" stopIfTrue="1" operator="equal">
      <formula>"未定"</formula>
    </cfRule>
  </conditionalFormatting>
  <conditionalFormatting sqref="AD48">
    <cfRule type="cellIs" dxfId="6243" priority="860" stopIfTrue="1" operator="equal">
      <formula>"休講"</formula>
    </cfRule>
    <cfRule type="cellIs" dxfId="6242" priority="861" stopIfTrue="1" operator="equal">
      <formula>"追加"</formula>
    </cfRule>
    <cfRule type="cellIs" dxfId="6241" priority="862" stopIfTrue="1" operator="equal">
      <formula>"振替"</formula>
    </cfRule>
  </conditionalFormatting>
  <conditionalFormatting sqref="AE48">
    <cfRule type="cellIs" dxfId="6240" priority="863" stopIfTrue="1" operator="equal">
      <formula>"未定"</formula>
    </cfRule>
  </conditionalFormatting>
  <conditionalFormatting sqref="M48:M52">
    <cfRule type="cellIs" dxfId="6239" priority="859" stopIfTrue="1" operator="equal">
      <formula>"未定"</formula>
    </cfRule>
  </conditionalFormatting>
  <conditionalFormatting sqref="L48 L50:L52">
    <cfRule type="cellIs" dxfId="6238" priority="856" stopIfTrue="1" operator="equal">
      <formula>"休講"</formula>
    </cfRule>
    <cfRule type="cellIs" dxfId="6237" priority="857" stopIfTrue="1" operator="equal">
      <formula>"追加"</formula>
    </cfRule>
    <cfRule type="cellIs" dxfId="6236" priority="858" stopIfTrue="1" operator="equal">
      <formula>"振替"</formula>
    </cfRule>
  </conditionalFormatting>
  <conditionalFormatting sqref="L50">
    <cfRule type="cellIs" dxfId="6235" priority="853" stopIfTrue="1" operator="equal">
      <formula>"休講"</formula>
    </cfRule>
    <cfRule type="cellIs" dxfId="6234" priority="854" stopIfTrue="1" operator="equal">
      <formula>"追加"</formula>
    </cfRule>
    <cfRule type="cellIs" dxfId="6233" priority="855" stopIfTrue="1" operator="equal">
      <formula>"振替"</formula>
    </cfRule>
  </conditionalFormatting>
  <conditionalFormatting sqref="AK58">
    <cfRule type="cellIs" dxfId="6232" priority="852" stopIfTrue="1" operator="equal">
      <formula>"未定"</formula>
    </cfRule>
  </conditionalFormatting>
  <conditionalFormatting sqref="AF58:AG58">
    <cfRule type="cellIs" dxfId="6231" priority="848" stopIfTrue="1" operator="equal">
      <formula>"未定"</formula>
    </cfRule>
  </conditionalFormatting>
  <conditionalFormatting sqref="AJ58">
    <cfRule type="cellIs" dxfId="6230" priority="849" stopIfTrue="1" operator="equal">
      <formula>"休講"</formula>
    </cfRule>
    <cfRule type="cellIs" dxfId="6229" priority="850" stopIfTrue="1" operator="equal">
      <formula>"追加"</formula>
    </cfRule>
    <cfRule type="cellIs" dxfId="6228" priority="851" stopIfTrue="1" operator="equal">
      <formula>"振替"</formula>
    </cfRule>
  </conditionalFormatting>
  <conditionalFormatting sqref="AK59">
    <cfRule type="cellIs" dxfId="6227" priority="847" stopIfTrue="1" operator="equal">
      <formula>"未定"</formula>
    </cfRule>
  </conditionalFormatting>
  <conditionalFormatting sqref="AF59:AG59">
    <cfRule type="cellIs" dxfId="6226" priority="843" stopIfTrue="1" operator="equal">
      <formula>"未定"</formula>
    </cfRule>
  </conditionalFormatting>
  <conditionalFormatting sqref="AJ59">
    <cfRule type="cellIs" dxfId="6225" priority="844" stopIfTrue="1" operator="equal">
      <formula>"休講"</formula>
    </cfRule>
    <cfRule type="cellIs" dxfId="6224" priority="845" stopIfTrue="1" operator="equal">
      <formula>"追加"</formula>
    </cfRule>
    <cfRule type="cellIs" dxfId="6223" priority="846" stopIfTrue="1" operator="equal">
      <formula>"振替"</formula>
    </cfRule>
  </conditionalFormatting>
  <conditionalFormatting sqref="AK60">
    <cfRule type="cellIs" dxfId="6222" priority="842" stopIfTrue="1" operator="equal">
      <formula>"未定"</formula>
    </cfRule>
  </conditionalFormatting>
  <conditionalFormatting sqref="AJ60">
    <cfRule type="cellIs" dxfId="6221" priority="839" stopIfTrue="1" operator="equal">
      <formula>"休講"</formula>
    </cfRule>
    <cfRule type="cellIs" dxfId="6220" priority="840" stopIfTrue="1" operator="equal">
      <formula>"追加"</formula>
    </cfRule>
    <cfRule type="cellIs" dxfId="6219" priority="841" stopIfTrue="1" operator="equal">
      <formula>"振替"</formula>
    </cfRule>
  </conditionalFormatting>
  <conditionalFormatting sqref="S60">
    <cfRule type="cellIs" dxfId="6218" priority="837" stopIfTrue="1" operator="equal">
      <formula>"未定"</formula>
    </cfRule>
  </conditionalFormatting>
  <conditionalFormatting sqref="R60">
    <cfRule type="cellIs" dxfId="6217" priority="834" stopIfTrue="1" operator="equal">
      <formula>"休講"</formula>
    </cfRule>
    <cfRule type="cellIs" dxfId="6216" priority="835" stopIfTrue="1" operator="equal">
      <formula>"追加"</formula>
    </cfRule>
    <cfRule type="cellIs" dxfId="6215" priority="836" stopIfTrue="1" operator="equal">
      <formula>"振替"</formula>
    </cfRule>
  </conditionalFormatting>
  <conditionalFormatting sqref="AE60 Y60">
    <cfRule type="cellIs" dxfId="6214" priority="832" stopIfTrue="1" operator="equal">
      <formula>"未定"</formula>
    </cfRule>
  </conditionalFormatting>
  <conditionalFormatting sqref="AD60 X60">
    <cfRule type="cellIs" dxfId="6213" priority="829" stopIfTrue="1" operator="equal">
      <formula>"休講"</formula>
    </cfRule>
    <cfRule type="cellIs" dxfId="6212" priority="830" stopIfTrue="1" operator="equal">
      <formula>"追加"</formula>
    </cfRule>
    <cfRule type="cellIs" dxfId="6211" priority="831" stopIfTrue="1" operator="equal">
      <formula>"振替"</formula>
    </cfRule>
  </conditionalFormatting>
  <conditionalFormatting sqref="AK61">
    <cfRule type="cellIs" dxfId="6210" priority="828" stopIfTrue="1" operator="equal">
      <formula>"未定"</formula>
    </cfRule>
  </conditionalFormatting>
  <conditionalFormatting sqref="AF61:AG61">
    <cfRule type="cellIs" dxfId="6209" priority="824" stopIfTrue="1" operator="equal">
      <formula>"未定"</formula>
    </cfRule>
  </conditionalFormatting>
  <conditionalFormatting sqref="AJ61">
    <cfRule type="cellIs" dxfId="6208" priority="825" stopIfTrue="1" operator="equal">
      <formula>"休講"</formula>
    </cfRule>
    <cfRule type="cellIs" dxfId="6207" priority="826" stopIfTrue="1" operator="equal">
      <formula>"追加"</formula>
    </cfRule>
    <cfRule type="cellIs" dxfId="6206" priority="827" stopIfTrue="1" operator="equal">
      <formula>"振替"</formula>
    </cfRule>
  </conditionalFormatting>
  <conditionalFormatting sqref="S61">
    <cfRule type="cellIs" dxfId="6205" priority="823" stopIfTrue="1" operator="equal">
      <formula>"未定"</formula>
    </cfRule>
  </conditionalFormatting>
  <conditionalFormatting sqref="R61">
    <cfRule type="cellIs" dxfId="6204" priority="820" stopIfTrue="1" operator="equal">
      <formula>"休講"</formula>
    </cfRule>
    <cfRule type="cellIs" dxfId="6203" priority="821" stopIfTrue="1" operator="equal">
      <formula>"追加"</formula>
    </cfRule>
    <cfRule type="cellIs" dxfId="6202" priority="822" stopIfTrue="1" operator="equal">
      <formula>"振替"</formula>
    </cfRule>
  </conditionalFormatting>
  <conditionalFormatting sqref="N61:O61">
    <cfRule type="cellIs" dxfId="6201" priority="819" stopIfTrue="1" operator="equal">
      <formula>"未定"</formula>
    </cfRule>
  </conditionalFormatting>
  <conditionalFormatting sqref="T61:U61">
    <cfRule type="cellIs" dxfId="6200" priority="814" stopIfTrue="1" operator="equal">
      <formula>"未定"</formula>
    </cfRule>
  </conditionalFormatting>
  <conditionalFormatting sqref="AK62">
    <cfRule type="cellIs" dxfId="6199" priority="813" stopIfTrue="1" operator="equal">
      <formula>"未定"</formula>
    </cfRule>
  </conditionalFormatting>
  <conditionalFormatting sqref="AE61 Y61">
    <cfRule type="cellIs" dxfId="6198" priority="818" stopIfTrue="1" operator="equal">
      <formula>"未定"</formula>
    </cfRule>
  </conditionalFormatting>
  <conditionalFormatting sqref="AD61 X61">
    <cfRule type="cellIs" dxfId="6197" priority="815" stopIfTrue="1" operator="equal">
      <formula>"休講"</formula>
    </cfRule>
    <cfRule type="cellIs" dxfId="6196" priority="816" stopIfTrue="1" operator="equal">
      <formula>"追加"</formula>
    </cfRule>
    <cfRule type="cellIs" dxfId="6195" priority="817" stopIfTrue="1" operator="equal">
      <formula>"振替"</formula>
    </cfRule>
  </conditionalFormatting>
  <conditionalFormatting sqref="AF62:AG62">
    <cfRule type="cellIs" dxfId="6194" priority="809" stopIfTrue="1" operator="equal">
      <formula>"未定"</formula>
    </cfRule>
  </conditionalFormatting>
  <conditionalFormatting sqref="AJ62">
    <cfRule type="cellIs" dxfId="6193" priority="810" stopIfTrue="1" operator="equal">
      <formula>"休講"</formula>
    </cfRule>
    <cfRule type="cellIs" dxfId="6192" priority="811" stopIfTrue="1" operator="equal">
      <formula>"追加"</formula>
    </cfRule>
    <cfRule type="cellIs" dxfId="6191" priority="812" stopIfTrue="1" operator="equal">
      <formula>"振替"</formula>
    </cfRule>
  </conditionalFormatting>
  <conditionalFormatting sqref="T62:U62">
    <cfRule type="cellIs" dxfId="6190" priority="804" stopIfTrue="1" operator="equal">
      <formula>"未定"</formula>
    </cfRule>
  </conditionalFormatting>
  <conditionalFormatting sqref="Z62:AA62">
    <cfRule type="cellIs" dxfId="6189" priority="803" stopIfTrue="1" operator="equal">
      <formula>"未定"</formula>
    </cfRule>
  </conditionalFormatting>
  <conditionalFormatting sqref="AE62 Y62">
    <cfRule type="cellIs" dxfId="6188" priority="808" stopIfTrue="1" operator="equal">
      <formula>"未定"</formula>
    </cfRule>
  </conditionalFormatting>
  <conditionalFormatting sqref="AD62 X62">
    <cfRule type="cellIs" dxfId="6187" priority="805" stopIfTrue="1" operator="equal">
      <formula>"休講"</formula>
    </cfRule>
    <cfRule type="cellIs" dxfId="6186" priority="806" stopIfTrue="1" operator="equal">
      <formula>"追加"</formula>
    </cfRule>
    <cfRule type="cellIs" dxfId="6185" priority="807" stopIfTrue="1" operator="equal">
      <formula>"振替"</formula>
    </cfRule>
  </conditionalFormatting>
  <conditionalFormatting sqref="X56">
    <cfRule type="cellIs" dxfId="6184" priority="782" stopIfTrue="1" operator="equal">
      <formula>"休講"</formula>
    </cfRule>
    <cfRule type="cellIs" dxfId="6183" priority="783" stopIfTrue="1" operator="equal">
      <formula>"追加"</formula>
    </cfRule>
    <cfRule type="cellIs" dxfId="6182" priority="784" stopIfTrue="1" operator="equal">
      <formula>"振替"</formula>
    </cfRule>
  </conditionalFormatting>
  <conditionalFormatting sqref="AE57">
    <cfRule type="cellIs" dxfId="6181" priority="794" stopIfTrue="1" operator="equal">
      <formula>"未定"</formula>
    </cfRule>
  </conditionalFormatting>
  <conditionalFormatting sqref="AD57">
    <cfRule type="cellIs" dxfId="6180" priority="791" stopIfTrue="1" operator="equal">
      <formula>"休講"</formula>
    </cfRule>
    <cfRule type="cellIs" dxfId="6179" priority="792" stopIfTrue="1" operator="equal">
      <formula>"追加"</formula>
    </cfRule>
    <cfRule type="cellIs" dxfId="6178" priority="793" stopIfTrue="1" operator="equal">
      <formula>"振替"</formula>
    </cfRule>
  </conditionalFormatting>
  <conditionalFormatting sqref="AD56">
    <cfRule type="cellIs" dxfId="6177" priority="786" stopIfTrue="1" operator="equal">
      <formula>"未定"</formula>
    </cfRule>
  </conditionalFormatting>
  <conditionalFormatting sqref="Y56">
    <cfRule type="cellIs" dxfId="6176" priority="785" stopIfTrue="1" operator="equal">
      <formula>"未定"</formula>
    </cfRule>
  </conditionalFormatting>
  <conditionalFormatting sqref="T56:U56">
    <cfRule type="cellIs" dxfId="6175" priority="780" stopIfTrue="1" operator="equal">
      <formula>"未定"</formula>
    </cfRule>
  </conditionalFormatting>
  <conditionalFormatting sqref="AE55">
    <cfRule type="cellIs" dxfId="6174" priority="799" stopIfTrue="1" operator="equal">
      <formula>"未定"</formula>
    </cfRule>
  </conditionalFormatting>
  <conditionalFormatting sqref="AD55">
    <cfRule type="cellIs" dxfId="6173" priority="800" stopIfTrue="1" operator="equal">
      <formula>"休講"</formula>
    </cfRule>
    <cfRule type="cellIs" dxfId="6172" priority="801" stopIfTrue="1" operator="equal">
      <formula>"追加"</formula>
    </cfRule>
    <cfRule type="cellIs" dxfId="6171" priority="802" stopIfTrue="1" operator="equal">
      <formula>"振替"</formula>
    </cfRule>
  </conditionalFormatting>
  <conditionalFormatting sqref="X55">
    <cfRule type="cellIs" dxfId="6170" priority="795" stopIfTrue="1" operator="equal">
      <formula>"休講"</formula>
    </cfRule>
    <cfRule type="cellIs" dxfId="6169" priority="796" stopIfTrue="1" operator="equal">
      <formula>"追加"</formula>
    </cfRule>
    <cfRule type="cellIs" dxfId="6168" priority="797" stopIfTrue="1" operator="equal">
      <formula>"振替"</formula>
    </cfRule>
  </conditionalFormatting>
  <conditionalFormatting sqref="Y55">
    <cfRule type="cellIs" dxfId="6167" priority="798" stopIfTrue="1" operator="equal">
      <formula>"未定"</formula>
    </cfRule>
  </conditionalFormatting>
  <conditionalFormatting sqref="X57">
    <cfRule type="cellIs" dxfId="6166" priority="788" stopIfTrue="1" operator="equal">
      <formula>"休講"</formula>
    </cfRule>
    <cfRule type="cellIs" dxfId="6165" priority="789" stopIfTrue="1" operator="equal">
      <formula>"追加"</formula>
    </cfRule>
    <cfRule type="cellIs" dxfId="6164" priority="790" stopIfTrue="1" operator="equal">
      <formula>"振替"</formula>
    </cfRule>
  </conditionalFormatting>
  <conditionalFormatting sqref="Y57">
    <cfRule type="cellIs" dxfId="6163" priority="787" stopIfTrue="1" operator="equal">
      <formula>"未定"</formula>
    </cfRule>
  </conditionalFormatting>
  <conditionalFormatting sqref="AE58">
    <cfRule type="cellIs" dxfId="6162" priority="776" stopIfTrue="1" operator="equal">
      <formula>"未定"</formula>
    </cfRule>
  </conditionalFormatting>
  <conditionalFormatting sqref="M58">
    <cfRule type="cellIs" dxfId="6161" priority="775" stopIfTrue="1" operator="equal">
      <formula>"未定"</formula>
    </cfRule>
  </conditionalFormatting>
  <conditionalFormatting sqref="I58">
    <cfRule type="cellIs" dxfId="6160" priority="771" stopIfTrue="1" operator="equal">
      <formula>"未定"</formula>
    </cfRule>
  </conditionalFormatting>
  <conditionalFormatting sqref="AD58">
    <cfRule type="cellIs" dxfId="6159" priority="777" stopIfTrue="1" operator="equal">
      <formula>"休講"</formula>
    </cfRule>
    <cfRule type="cellIs" dxfId="6158" priority="778" stopIfTrue="1" operator="equal">
      <formula>"追加"</formula>
    </cfRule>
    <cfRule type="cellIs" dxfId="6157" priority="779" stopIfTrue="1" operator="equal">
      <formula>"振替"</formula>
    </cfRule>
  </conditionalFormatting>
  <conditionalFormatting sqref="L58">
    <cfRule type="cellIs" dxfId="6156" priority="772" stopIfTrue="1" operator="equal">
      <formula>"休講"</formula>
    </cfRule>
    <cfRule type="cellIs" dxfId="6155" priority="773" stopIfTrue="1" operator="equal">
      <formula>"追加"</formula>
    </cfRule>
    <cfRule type="cellIs" dxfId="6154" priority="774" stopIfTrue="1" operator="equal">
      <formula>"振替"</formula>
    </cfRule>
  </conditionalFormatting>
  <conditionalFormatting sqref="X58">
    <cfRule type="cellIs" dxfId="6153" priority="767" stopIfTrue="1" operator="equal">
      <formula>"休講"</formula>
    </cfRule>
    <cfRule type="cellIs" dxfId="6152" priority="768" stopIfTrue="1" operator="equal">
      <formula>"追加"</formula>
    </cfRule>
    <cfRule type="cellIs" dxfId="6151" priority="769" stopIfTrue="1" operator="equal">
      <formula>"振替"</formula>
    </cfRule>
  </conditionalFormatting>
  <conditionalFormatting sqref="Y58">
    <cfRule type="cellIs" dxfId="6150" priority="770" stopIfTrue="1" operator="equal">
      <formula>"未定"</formula>
    </cfRule>
  </conditionalFormatting>
  <conditionalFormatting sqref="Y58">
    <cfRule type="cellIs" dxfId="6149" priority="762" stopIfTrue="1" operator="equal">
      <formula>"未定"</formula>
    </cfRule>
  </conditionalFormatting>
  <conditionalFormatting sqref="AE58">
    <cfRule type="cellIs" dxfId="6148" priority="766" stopIfTrue="1" operator="equal">
      <formula>"未定"</formula>
    </cfRule>
  </conditionalFormatting>
  <conditionalFormatting sqref="AD58">
    <cfRule type="cellIs" dxfId="6147" priority="763" stopIfTrue="1" operator="equal">
      <formula>"休講"</formula>
    </cfRule>
    <cfRule type="cellIs" dxfId="6146" priority="764" stopIfTrue="1" operator="equal">
      <formula>"追加"</formula>
    </cfRule>
    <cfRule type="cellIs" dxfId="6145" priority="765" stopIfTrue="1" operator="equal">
      <formula>"振替"</formula>
    </cfRule>
  </conditionalFormatting>
  <conditionalFormatting sqref="X58">
    <cfRule type="cellIs" dxfId="6144" priority="759" stopIfTrue="1" operator="equal">
      <formula>"休講"</formula>
    </cfRule>
    <cfRule type="cellIs" dxfId="6143" priority="760" stopIfTrue="1" operator="equal">
      <formula>"追加"</formula>
    </cfRule>
    <cfRule type="cellIs" dxfId="6142" priority="761" stopIfTrue="1" operator="equal">
      <formula>"振替"</formula>
    </cfRule>
  </conditionalFormatting>
  <conditionalFormatting sqref="AJ70">
    <cfRule type="cellIs" dxfId="6141" priority="741" stopIfTrue="1" operator="equal">
      <formula>"休講"</formula>
    </cfRule>
    <cfRule type="cellIs" dxfId="6140" priority="742" stopIfTrue="1" operator="equal">
      <formula>"追加"</formula>
    </cfRule>
    <cfRule type="cellIs" dxfId="6139" priority="743" stopIfTrue="1" operator="equal">
      <formula>"振替"</formula>
    </cfRule>
  </conditionalFormatting>
  <conditionalFormatting sqref="AK70">
    <cfRule type="cellIs" dxfId="6138" priority="744" stopIfTrue="1" operator="equal">
      <formula>"未定"</formula>
    </cfRule>
  </conditionalFormatting>
  <conditionalFormatting sqref="R68">
    <cfRule type="cellIs" dxfId="6137" priority="725" stopIfTrue="1" operator="equal">
      <formula>"休講"</formula>
    </cfRule>
    <cfRule type="cellIs" dxfId="6136" priority="726" stopIfTrue="1" operator="equal">
      <formula>"追加"</formula>
    </cfRule>
    <cfRule type="cellIs" dxfId="6135" priority="727" stopIfTrue="1" operator="equal">
      <formula>"振替"</formula>
    </cfRule>
  </conditionalFormatting>
  <conditionalFormatting sqref="S68">
    <cfRule type="cellIs" dxfId="6134" priority="728" stopIfTrue="1" operator="equal">
      <formula>"未定"</formula>
    </cfRule>
  </conditionalFormatting>
  <conditionalFormatting sqref="AJ68">
    <cfRule type="cellIs" dxfId="6133" priority="721" stopIfTrue="1" operator="equal">
      <formula>"休講"</formula>
    </cfRule>
    <cfRule type="cellIs" dxfId="6132" priority="722" stopIfTrue="1" operator="equal">
      <formula>"追加"</formula>
    </cfRule>
    <cfRule type="cellIs" dxfId="6131" priority="723" stopIfTrue="1" operator="equal">
      <formula>"振替"</formula>
    </cfRule>
  </conditionalFormatting>
  <conditionalFormatting sqref="AK68">
    <cfRule type="cellIs" dxfId="6130" priority="724" stopIfTrue="1" operator="equal">
      <formula>"未定"</formula>
    </cfRule>
  </conditionalFormatting>
  <conditionalFormatting sqref="AJ66:AJ67 R66:R67 AD66:AD67 X66:X67 AD71:AD72 R69 AJ71:AJ73 X72:X73 R72:R73">
    <cfRule type="cellIs" dxfId="6129" priority="745" stopIfTrue="1" operator="equal">
      <formula>"休講"</formula>
    </cfRule>
    <cfRule type="cellIs" dxfId="6128" priority="746" stopIfTrue="1" operator="equal">
      <formula>"追加"</formula>
    </cfRule>
    <cfRule type="cellIs" dxfId="6127" priority="747" stopIfTrue="1" operator="equal">
      <formula>"振替"</formula>
    </cfRule>
  </conditionalFormatting>
  <conditionalFormatting sqref="AD70">
    <cfRule type="cellIs" dxfId="6126" priority="738" stopIfTrue="1" operator="equal">
      <formula>"休講"</formula>
    </cfRule>
    <cfRule type="cellIs" dxfId="6125" priority="739" stopIfTrue="1" operator="equal">
      <formula>"追加"</formula>
    </cfRule>
    <cfRule type="cellIs" dxfId="6124" priority="740" stopIfTrue="1" operator="equal">
      <formula>"振替"</formula>
    </cfRule>
  </conditionalFormatting>
  <conditionalFormatting sqref="AE70">
    <cfRule type="cellIs" dxfId="6123" priority="737" stopIfTrue="1" operator="equal">
      <formula>"未定"</formula>
    </cfRule>
  </conditionalFormatting>
  <conditionalFormatting sqref="Z70:AA70">
    <cfRule type="cellIs" dxfId="6122" priority="719" stopIfTrue="1" operator="equal">
      <formula>"未定"</formula>
    </cfRule>
  </conditionalFormatting>
  <conditionalFormatting sqref="AF66:AG67 AF71:AG73">
    <cfRule type="cellIs" dxfId="6121" priority="718" stopIfTrue="1" operator="equal">
      <formula>"未定"</formula>
    </cfRule>
  </conditionalFormatting>
  <conditionalFormatting sqref="AF70:AG70">
    <cfRule type="cellIs" dxfId="6120" priority="717" stopIfTrue="1" operator="equal">
      <formula>"未定"</formula>
    </cfRule>
  </conditionalFormatting>
  <conditionalFormatting sqref="AF69:AG69">
    <cfRule type="cellIs" dxfId="6119" priority="711" stopIfTrue="1" operator="equal">
      <formula>"未定"</formula>
    </cfRule>
  </conditionalFormatting>
  <conditionalFormatting sqref="S71">
    <cfRule type="cellIs" dxfId="6118" priority="710" stopIfTrue="1" operator="equal">
      <formula>"未定"</formula>
    </cfRule>
  </conditionalFormatting>
  <conditionalFormatting sqref="AJ69">
    <cfRule type="cellIs" dxfId="6117" priority="712" stopIfTrue="1" operator="equal">
      <formula>"休講"</formula>
    </cfRule>
    <cfRule type="cellIs" dxfId="6116" priority="713" stopIfTrue="1" operator="equal">
      <formula>"追加"</formula>
    </cfRule>
    <cfRule type="cellIs" dxfId="6115" priority="714" stopIfTrue="1" operator="equal">
      <formula>"振替"</formula>
    </cfRule>
  </conditionalFormatting>
  <conditionalFormatting sqref="X71">
    <cfRule type="cellIs" dxfId="6114" priority="700" stopIfTrue="1" operator="equal">
      <formula>"休講"</formula>
    </cfRule>
    <cfRule type="cellIs" dxfId="6113" priority="701" stopIfTrue="1" operator="equal">
      <formula>"追加"</formula>
    </cfRule>
    <cfRule type="cellIs" dxfId="6112" priority="702" stopIfTrue="1" operator="equal">
      <formula>"振替"</formula>
    </cfRule>
  </conditionalFormatting>
  <conditionalFormatting sqref="R71">
    <cfRule type="cellIs" dxfId="6111" priority="707" stopIfTrue="1" operator="equal">
      <formula>"休講"</formula>
    </cfRule>
    <cfRule type="cellIs" dxfId="6110" priority="708" stopIfTrue="1" operator="equal">
      <formula>"追加"</formula>
    </cfRule>
    <cfRule type="cellIs" dxfId="6109" priority="709" stopIfTrue="1" operator="equal">
      <formula>"振替"</formula>
    </cfRule>
  </conditionalFormatting>
  <conditionalFormatting sqref="S71">
    <cfRule type="cellIs" dxfId="6108" priority="706" stopIfTrue="1" operator="equal">
      <formula>"未定"</formula>
    </cfRule>
  </conditionalFormatting>
  <conditionalFormatting sqref="R71">
    <cfRule type="cellIs" dxfId="6107" priority="703" stopIfTrue="1" operator="equal">
      <formula>"休講"</formula>
    </cfRule>
    <cfRule type="cellIs" dxfId="6106" priority="704" stopIfTrue="1" operator="equal">
      <formula>"追加"</formula>
    </cfRule>
    <cfRule type="cellIs" dxfId="6105" priority="705" stopIfTrue="1" operator="equal">
      <formula>"振替"</formula>
    </cfRule>
  </conditionalFormatting>
  <conditionalFormatting sqref="Y71">
    <cfRule type="cellIs" dxfId="6104" priority="699" stopIfTrue="1" operator="equal">
      <formula>"未定"</formula>
    </cfRule>
  </conditionalFormatting>
  <conditionalFormatting sqref="AE68">
    <cfRule type="cellIs" dxfId="6103" priority="694" stopIfTrue="1" operator="equal">
      <formula>"未定"</formula>
    </cfRule>
  </conditionalFormatting>
  <conditionalFormatting sqref="M70:M73">
    <cfRule type="cellIs" dxfId="6102" priority="662" stopIfTrue="1" operator="equal">
      <formula>"未定"</formula>
    </cfRule>
  </conditionalFormatting>
  <conditionalFormatting sqref="L70:L73">
    <cfRule type="cellIs" dxfId="6101" priority="659" stopIfTrue="1" operator="equal">
      <formula>"休講"</formula>
    </cfRule>
    <cfRule type="cellIs" dxfId="6100" priority="660" stopIfTrue="1" operator="equal">
      <formula>"追加"</formula>
    </cfRule>
    <cfRule type="cellIs" dxfId="6099" priority="661" stopIfTrue="1" operator="equal">
      <formula>"振替"</formula>
    </cfRule>
  </conditionalFormatting>
  <conditionalFormatting sqref="L70">
    <cfRule type="cellIs" dxfId="6098" priority="656" stopIfTrue="1" operator="equal">
      <formula>"休講"</formula>
    </cfRule>
    <cfRule type="cellIs" dxfId="6097" priority="657" stopIfTrue="1" operator="equal">
      <formula>"追加"</formula>
    </cfRule>
    <cfRule type="cellIs" dxfId="6096" priority="658" stopIfTrue="1" operator="equal">
      <formula>"振替"</formula>
    </cfRule>
  </conditionalFormatting>
  <conditionalFormatting sqref="I69">
    <cfRule type="cellIs" dxfId="6095" priority="651" stopIfTrue="1" operator="equal">
      <formula>"未定"</formula>
    </cfRule>
  </conditionalFormatting>
  <conditionalFormatting sqref="L69">
    <cfRule type="cellIs" dxfId="6094" priority="652" stopIfTrue="1" operator="equal">
      <formula>"休講"</formula>
    </cfRule>
    <cfRule type="cellIs" dxfId="6093" priority="653" stopIfTrue="1" operator="equal">
      <formula>"追加"</formula>
    </cfRule>
    <cfRule type="cellIs" dxfId="6092" priority="654" stopIfTrue="1" operator="equal">
      <formula>"振替"</formula>
    </cfRule>
  </conditionalFormatting>
  <conditionalFormatting sqref="M69">
    <cfRule type="cellIs" dxfId="6091" priority="655" stopIfTrue="1" operator="equal">
      <formula>"未定"</formula>
    </cfRule>
  </conditionalFormatting>
  <conditionalFormatting sqref="Z20:AA20">
    <cfRule type="cellIs" dxfId="6090" priority="649" stopIfTrue="1" operator="equal">
      <formula>"未定"</formula>
    </cfRule>
  </conditionalFormatting>
  <conditionalFormatting sqref="R47">
    <cfRule type="cellIs" dxfId="6089" priority="645" stopIfTrue="1" operator="equal">
      <formula>"休講"</formula>
    </cfRule>
    <cfRule type="cellIs" dxfId="6088" priority="646" stopIfTrue="1" operator="equal">
      <formula>"追加"</formula>
    </cfRule>
    <cfRule type="cellIs" dxfId="6087" priority="647" stopIfTrue="1" operator="equal">
      <formula>"振替"</formula>
    </cfRule>
  </conditionalFormatting>
  <conditionalFormatting sqref="S47">
    <cfRule type="cellIs" dxfId="6086" priority="648" stopIfTrue="1" operator="equal">
      <formula>"未定"</formula>
    </cfRule>
  </conditionalFormatting>
  <conditionalFormatting sqref="AE69">
    <cfRule type="cellIs" dxfId="6085" priority="644" stopIfTrue="1" operator="equal">
      <formula>"未定"</formula>
    </cfRule>
  </conditionalFormatting>
  <conditionalFormatting sqref="Z69:AA69">
    <cfRule type="cellIs" dxfId="6084" priority="640" stopIfTrue="1" operator="equal">
      <formula>"未定"</formula>
    </cfRule>
  </conditionalFormatting>
  <conditionalFormatting sqref="AD69">
    <cfRule type="cellIs" dxfId="6083" priority="641" stopIfTrue="1" operator="equal">
      <formula>"休講"</formula>
    </cfRule>
    <cfRule type="cellIs" dxfId="6082" priority="642" stopIfTrue="1" operator="equal">
      <formula>"追加"</formula>
    </cfRule>
    <cfRule type="cellIs" dxfId="6081" priority="643" stopIfTrue="1" operator="equal">
      <formula>"振替"</formula>
    </cfRule>
  </conditionalFormatting>
  <conditionalFormatting sqref="R37">
    <cfRule type="cellIs" dxfId="6080" priority="621" stopIfTrue="1" operator="equal">
      <formula>"休講"</formula>
    </cfRule>
    <cfRule type="cellIs" dxfId="6079" priority="622" stopIfTrue="1" operator="equal">
      <formula>"追加"</formula>
    </cfRule>
    <cfRule type="cellIs" dxfId="6078" priority="623" stopIfTrue="1" operator="equal">
      <formula>"振替"</formula>
    </cfRule>
  </conditionalFormatting>
  <conditionalFormatting sqref="S37">
    <cfRule type="cellIs" dxfId="6077" priority="624" stopIfTrue="1" operator="equal">
      <formula>"未定"</formula>
    </cfRule>
  </conditionalFormatting>
  <conditionalFormatting sqref="S37">
    <cfRule type="cellIs" dxfId="6076" priority="620" stopIfTrue="1" operator="equal">
      <formula>"未定"</formula>
    </cfRule>
  </conditionalFormatting>
  <conditionalFormatting sqref="S37">
    <cfRule type="cellIs" dxfId="6075" priority="628" stopIfTrue="1" operator="equal">
      <formula>"未定"</formula>
    </cfRule>
  </conditionalFormatting>
  <conditionalFormatting sqref="R37">
    <cfRule type="cellIs" dxfId="6074" priority="625" stopIfTrue="1" operator="equal">
      <formula>"休講"</formula>
    </cfRule>
    <cfRule type="cellIs" dxfId="6073" priority="626" stopIfTrue="1" operator="equal">
      <formula>"追加"</formula>
    </cfRule>
    <cfRule type="cellIs" dxfId="6072" priority="627" stopIfTrue="1" operator="equal">
      <formula>"振替"</formula>
    </cfRule>
  </conditionalFormatting>
  <conditionalFormatting sqref="R37">
    <cfRule type="cellIs" dxfId="6071" priority="629" stopIfTrue="1" operator="equal">
      <formula>"休講"</formula>
    </cfRule>
    <cfRule type="cellIs" dxfId="6070" priority="630" stopIfTrue="1" operator="equal">
      <formula>"追加"</formula>
    </cfRule>
    <cfRule type="cellIs" dxfId="6069" priority="631" stopIfTrue="1" operator="equal">
      <formula>"振替"</formula>
    </cfRule>
  </conditionalFormatting>
  <conditionalFormatting sqref="S37">
    <cfRule type="cellIs" dxfId="6068" priority="632" stopIfTrue="1" operator="equal">
      <formula>"未定"</formula>
    </cfRule>
  </conditionalFormatting>
  <conditionalFormatting sqref="R37">
    <cfRule type="cellIs" dxfId="6067" priority="617" stopIfTrue="1" operator="equal">
      <formula>"休講"</formula>
    </cfRule>
    <cfRule type="cellIs" dxfId="6066" priority="618" stopIfTrue="1" operator="equal">
      <formula>"追加"</formula>
    </cfRule>
    <cfRule type="cellIs" dxfId="6065" priority="619" stopIfTrue="1" operator="equal">
      <formula>"振替"</formula>
    </cfRule>
  </conditionalFormatting>
  <conditionalFormatting sqref="Z68:AA68">
    <cfRule type="cellIs" dxfId="6064" priority="615" stopIfTrue="1" operator="equal">
      <formula>"未定"</formula>
    </cfRule>
  </conditionalFormatting>
  <conditionalFormatting sqref="T19:U19">
    <cfRule type="cellIs" dxfId="6063" priority="613" stopIfTrue="1" operator="equal">
      <formula>"未定"</formula>
    </cfRule>
  </conditionalFormatting>
  <conditionalFormatting sqref="T19:U19">
    <cfRule type="cellIs" dxfId="6062" priority="614" stopIfTrue="1" operator="equal">
      <formula>"未定"</formula>
    </cfRule>
  </conditionalFormatting>
  <conditionalFormatting sqref="Z37:AA37">
    <cfRule type="cellIs" dxfId="6061" priority="608" stopIfTrue="1" operator="equal">
      <formula>"未定"</formula>
    </cfRule>
  </conditionalFormatting>
  <conditionalFormatting sqref="AD37">
    <cfRule type="cellIs" dxfId="6060" priority="609" stopIfTrue="1" operator="equal">
      <formula>"休講"</formula>
    </cfRule>
    <cfRule type="cellIs" dxfId="6059" priority="610" stopIfTrue="1" operator="equal">
      <formula>"追加"</formula>
    </cfRule>
    <cfRule type="cellIs" dxfId="6058" priority="611" stopIfTrue="1" operator="equal">
      <formula>"振替"</formula>
    </cfRule>
  </conditionalFormatting>
  <conditionalFormatting sqref="AE37">
    <cfRule type="cellIs" dxfId="6057" priority="612" stopIfTrue="1" operator="equal">
      <formula>"未定"</formula>
    </cfRule>
  </conditionalFormatting>
  <conditionalFormatting sqref="T69">
    <cfRule type="cellIs" dxfId="6056" priority="607" stopIfTrue="1" operator="equal">
      <formula>"未定"</formula>
    </cfRule>
  </conditionalFormatting>
  <conditionalFormatting sqref="Y69">
    <cfRule type="cellIs" dxfId="6055" priority="606" stopIfTrue="1" operator="equal">
      <formula>"未定"</formula>
    </cfRule>
  </conditionalFormatting>
  <conditionalFormatting sqref="X69">
    <cfRule type="cellIs" dxfId="6054" priority="603" stopIfTrue="1" operator="equal">
      <formula>"休講"</formula>
    </cfRule>
    <cfRule type="cellIs" dxfId="6053" priority="604" stopIfTrue="1" operator="equal">
      <formula>"追加"</formula>
    </cfRule>
    <cfRule type="cellIs" dxfId="6052" priority="605" stopIfTrue="1" operator="equal">
      <formula>"振替"</formula>
    </cfRule>
  </conditionalFormatting>
  <conditionalFormatting sqref="L49">
    <cfRule type="cellIs" dxfId="6051" priority="600" stopIfTrue="1" operator="equal">
      <formula>"休講"</formula>
    </cfRule>
    <cfRule type="cellIs" dxfId="6050" priority="601" stopIfTrue="1" operator="equal">
      <formula>"追加"</formula>
    </cfRule>
    <cfRule type="cellIs" dxfId="6049" priority="602" stopIfTrue="1" operator="equal">
      <formula>"振替"</formula>
    </cfRule>
  </conditionalFormatting>
  <conditionalFormatting sqref="U69">
    <cfRule type="cellIs" dxfId="6048" priority="599" stopIfTrue="1" operator="equal">
      <formula>"未定"</formula>
    </cfRule>
  </conditionalFormatting>
  <conditionalFormatting sqref="Z15:AA15">
    <cfRule type="cellIs" dxfId="6047" priority="598" stopIfTrue="1" operator="equal">
      <formula>"未定"</formula>
    </cfRule>
  </conditionalFormatting>
  <conditionalFormatting sqref="X15">
    <cfRule type="cellIs" dxfId="6046" priority="594" stopIfTrue="1" operator="equal">
      <formula>"休講"</formula>
    </cfRule>
    <cfRule type="cellIs" dxfId="6045" priority="595" stopIfTrue="1" operator="equal">
      <formula>"追加"</formula>
    </cfRule>
    <cfRule type="cellIs" dxfId="6044" priority="596" stopIfTrue="1" operator="equal">
      <formula>"振替"</formula>
    </cfRule>
  </conditionalFormatting>
  <conditionalFormatting sqref="Y15">
    <cfRule type="cellIs" dxfId="6043" priority="597" stopIfTrue="1" operator="equal">
      <formula>"未定"</formula>
    </cfRule>
  </conditionalFormatting>
  <conditionalFormatting sqref="T15:U15">
    <cfRule type="cellIs" dxfId="6042" priority="592" stopIfTrue="1" operator="equal">
      <formula>"未定"</formula>
    </cfRule>
  </conditionalFormatting>
  <conditionalFormatting sqref="T15:U15">
    <cfRule type="cellIs" dxfId="6041" priority="593" stopIfTrue="1" operator="equal">
      <formula>"未定"</formula>
    </cfRule>
  </conditionalFormatting>
  <conditionalFormatting sqref="R62">
    <cfRule type="cellIs" dxfId="6040" priority="587" stopIfTrue="1" operator="equal">
      <formula>"休講"</formula>
    </cfRule>
    <cfRule type="cellIs" dxfId="6039" priority="588" stopIfTrue="1" operator="equal">
      <formula>"追加"</formula>
    </cfRule>
    <cfRule type="cellIs" dxfId="6038" priority="589" stopIfTrue="1" operator="equal">
      <formula>"振替"</formula>
    </cfRule>
  </conditionalFormatting>
  <conditionalFormatting sqref="S62">
    <cfRule type="cellIs" dxfId="6037" priority="590" stopIfTrue="1" operator="equal">
      <formula>"未定"</formula>
    </cfRule>
  </conditionalFormatting>
  <conditionalFormatting sqref="N62:O62">
    <cfRule type="cellIs" dxfId="6036" priority="591" stopIfTrue="1" operator="equal">
      <formula>"未定"</formula>
    </cfRule>
  </conditionalFormatting>
  <conditionalFormatting sqref="AD50">
    <cfRule type="cellIs" dxfId="6035" priority="583" stopIfTrue="1" operator="equal">
      <formula>"休講"</formula>
    </cfRule>
    <cfRule type="cellIs" dxfId="6034" priority="584" stopIfTrue="1" operator="equal">
      <formula>"追加"</formula>
    </cfRule>
    <cfRule type="cellIs" dxfId="6033" priority="585" stopIfTrue="1" operator="equal">
      <formula>"振替"</formula>
    </cfRule>
  </conditionalFormatting>
  <conditionalFormatting sqref="AE50">
    <cfRule type="cellIs" dxfId="6032" priority="586" stopIfTrue="1" operator="equal">
      <formula>"未定"</formula>
    </cfRule>
  </conditionalFormatting>
  <conditionalFormatting sqref="AD50">
    <cfRule type="cellIs" dxfId="6031" priority="579" stopIfTrue="1" operator="equal">
      <formula>"休講"</formula>
    </cfRule>
    <cfRule type="cellIs" dxfId="6030" priority="580" stopIfTrue="1" operator="equal">
      <formula>"追加"</formula>
    </cfRule>
    <cfRule type="cellIs" dxfId="6029" priority="581" stopIfTrue="1" operator="equal">
      <formula>"振替"</formula>
    </cfRule>
  </conditionalFormatting>
  <conditionalFormatting sqref="AE50">
    <cfRule type="cellIs" dxfId="6028" priority="582" stopIfTrue="1" operator="equal">
      <formula>"未定"</formula>
    </cfRule>
  </conditionalFormatting>
  <conditionalFormatting sqref="Z50:AA50">
    <cfRule type="cellIs" dxfId="6027" priority="578" stopIfTrue="1" operator="equal">
      <formula>"未定"</formula>
    </cfRule>
  </conditionalFormatting>
  <conditionalFormatting sqref="T17:U18">
    <cfRule type="cellIs" dxfId="6026" priority="552" stopIfTrue="1" operator="equal">
      <formula>"未定"</formula>
    </cfRule>
  </conditionalFormatting>
  <conditionalFormatting sqref="L16">
    <cfRule type="cellIs" dxfId="6025" priority="569" stopIfTrue="1" operator="equal">
      <formula>"休講"</formula>
    </cfRule>
    <cfRule type="cellIs" dxfId="6024" priority="570" stopIfTrue="1" operator="equal">
      <formula>"追加"</formula>
    </cfRule>
    <cfRule type="cellIs" dxfId="6023" priority="571" stopIfTrue="1" operator="equal">
      <formula>"振替"</formula>
    </cfRule>
  </conditionalFormatting>
  <conditionalFormatting sqref="M16">
    <cfRule type="cellIs" dxfId="6022" priority="572" stopIfTrue="1" operator="equal">
      <formula>"未定"</formula>
    </cfRule>
  </conditionalFormatting>
  <conditionalFormatting sqref="H16:I16">
    <cfRule type="cellIs" dxfId="6021" priority="568" stopIfTrue="1" operator="equal">
      <formula>"未定"</formula>
    </cfRule>
  </conditionalFormatting>
  <conditionalFormatting sqref="N17:O17">
    <cfRule type="cellIs" dxfId="6020" priority="567" stopIfTrue="1" operator="equal">
      <formula>"未定"</formula>
    </cfRule>
  </conditionalFormatting>
  <conditionalFormatting sqref="S17">
    <cfRule type="cellIs" dxfId="6019" priority="566" stopIfTrue="1" operator="equal">
      <formula>"未定"</formula>
    </cfRule>
  </conditionalFormatting>
  <conditionalFormatting sqref="R17">
    <cfRule type="cellIs" dxfId="6018" priority="563" stopIfTrue="1" operator="equal">
      <formula>"休講"</formula>
    </cfRule>
    <cfRule type="cellIs" dxfId="6017" priority="564" stopIfTrue="1" operator="equal">
      <formula>"追加"</formula>
    </cfRule>
    <cfRule type="cellIs" dxfId="6016" priority="565" stopIfTrue="1" operator="equal">
      <formula>"振替"</formula>
    </cfRule>
  </conditionalFormatting>
  <conditionalFormatting sqref="Y35">
    <cfRule type="cellIs" dxfId="6015" priority="562" stopIfTrue="1" operator="equal">
      <formula>"未定"</formula>
    </cfRule>
  </conditionalFormatting>
  <conditionalFormatting sqref="X35">
    <cfRule type="cellIs" dxfId="6014" priority="559" stopIfTrue="1" operator="equal">
      <formula>"休講"</formula>
    </cfRule>
    <cfRule type="cellIs" dxfId="6013" priority="560" stopIfTrue="1" operator="equal">
      <formula>"追加"</formula>
    </cfRule>
    <cfRule type="cellIs" dxfId="6012" priority="561" stopIfTrue="1" operator="equal">
      <formula>"振替"</formula>
    </cfRule>
  </conditionalFormatting>
  <conditionalFormatting sqref="Z17:AA18">
    <cfRule type="cellIs" dxfId="6011" priority="558" stopIfTrue="1" operator="equal">
      <formula>"未定"</formula>
    </cfRule>
  </conditionalFormatting>
  <conditionalFormatting sqref="X18">
    <cfRule type="cellIs" dxfId="6010" priority="555" stopIfTrue="1" operator="equal">
      <formula>"休講"</formula>
    </cfRule>
    <cfRule type="cellIs" dxfId="6009" priority="556" stopIfTrue="1" operator="equal">
      <formula>"追加"</formula>
    </cfRule>
    <cfRule type="cellIs" dxfId="6008" priority="557" stopIfTrue="1" operator="equal">
      <formula>"振替"</formula>
    </cfRule>
  </conditionalFormatting>
  <conditionalFormatting sqref="Y18">
    <cfRule type="cellIs" dxfId="6007" priority="554" stopIfTrue="1" operator="equal">
      <formula>"未定"</formula>
    </cfRule>
  </conditionalFormatting>
  <conditionalFormatting sqref="T17:U18">
    <cfRule type="cellIs" dxfId="6006" priority="553" stopIfTrue="1" operator="equal">
      <formula>"未定"</formula>
    </cfRule>
  </conditionalFormatting>
  <conditionalFormatting sqref="R30">
    <cfRule type="cellIs" dxfId="6005" priority="548" stopIfTrue="1" operator="equal">
      <formula>"休講"</formula>
    </cfRule>
    <cfRule type="cellIs" dxfId="6004" priority="549" stopIfTrue="1" operator="equal">
      <formula>"追加"</formula>
    </cfRule>
    <cfRule type="cellIs" dxfId="6003" priority="550" stopIfTrue="1" operator="equal">
      <formula>"振替"</formula>
    </cfRule>
  </conditionalFormatting>
  <conditionalFormatting sqref="S30">
    <cfRule type="cellIs" dxfId="6002" priority="551" stopIfTrue="1" operator="equal">
      <formula>"未定"</formula>
    </cfRule>
  </conditionalFormatting>
  <conditionalFormatting sqref="N30:O30">
    <cfRule type="cellIs" dxfId="6001" priority="546" stopIfTrue="1" operator="equal">
      <formula>"未定"</formula>
    </cfRule>
  </conditionalFormatting>
  <conditionalFormatting sqref="N30:O30">
    <cfRule type="cellIs" dxfId="6000" priority="547" stopIfTrue="1" operator="equal">
      <formula>"未定"</formula>
    </cfRule>
  </conditionalFormatting>
  <conditionalFormatting sqref="T30:U30">
    <cfRule type="cellIs" dxfId="5999" priority="544" stopIfTrue="1" operator="equal">
      <formula>"未定"</formula>
    </cfRule>
  </conditionalFormatting>
  <conditionalFormatting sqref="T30:U30">
    <cfRule type="cellIs" dxfId="5998" priority="545" stopIfTrue="1" operator="equal">
      <formula>"未定"</formula>
    </cfRule>
  </conditionalFormatting>
  <conditionalFormatting sqref="T25:U26">
    <cfRule type="cellIs" dxfId="5997" priority="542" stopIfTrue="1" operator="equal">
      <formula>"未定"</formula>
    </cfRule>
  </conditionalFormatting>
  <conditionalFormatting sqref="T25:U26">
    <cfRule type="cellIs" dxfId="5996" priority="543" stopIfTrue="1" operator="equal">
      <formula>"未定"</formula>
    </cfRule>
  </conditionalFormatting>
  <conditionalFormatting sqref="N25:O26">
    <cfRule type="cellIs" dxfId="5995" priority="540" stopIfTrue="1" operator="equal">
      <formula>"未定"</formula>
    </cfRule>
  </conditionalFormatting>
  <conditionalFormatting sqref="N25:O26">
    <cfRule type="cellIs" dxfId="5994" priority="541" stopIfTrue="1" operator="equal">
      <formula>"未定"</formula>
    </cfRule>
  </conditionalFormatting>
  <conditionalFormatting sqref="Z25:AA25">
    <cfRule type="cellIs" dxfId="5993" priority="539" stopIfTrue="1" operator="equal">
      <formula>"未定"</formula>
    </cfRule>
  </conditionalFormatting>
  <conditionalFormatting sqref="Z25:AA25">
    <cfRule type="cellIs" dxfId="5992" priority="538" stopIfTrue="1" operator="equal">
      <formula>"未定"</formula>
    </cfRule>
  </conditionalFormatting>
  <conditionalFormatting sqref="Z25:AA25">
    <cfRule type="cellIs" dxfId="5991" priority="535" stopIfTrue="1" operator="equal">
      <formula>"未定"</formula>
    </cfRule>
  </conditionalFormatting>
  <conditionalFormatting sqref="Z25:AA25">
    <cfRule type="cellIs" dxfId="5990" priority="537" stopIfTrue="1" operator="equal">
      <formula>"未定"</formula>
    </cfRule>
  </conditionalFormatting>
  <conditionalFormatting sqref="Z25:AA25">
    <cfRule type="cellIs" dxfId="5989" priority="536" stopIfTrue="1" operator="equal">
      <formula>"未定"</formula>
    </cfRule>
  </conditionalFormatting>
  <conditionalFormatting sqref="R26">
    <cfRule type="cellIs" dxfId="5988" priority="532" stopIfTrue="1" operator="equal">
      <formula>"休講"</formula>
    </cfRule>
    <cfRule type="cellIs" dxfId="5987" priority="533" stopIfTrue="1" operator="equal">
      <formula>"追加"</formula>
    </cfRule>
    <cfRule type="cellIs" dxfId="5986" priority="534" stopIfTrue="1" operator="equal">
      <formula>"振替"</formula>
    </cfRule>
  </conditionalFormatting>
  <conditionalFormatting sqref="R29">
    <cfRule type="cellIs" dxfId="5985" priority="528" stopIfTrue="1" operator="equal">
      <formula>"休講"</formula>
    </cfRule>
    <cfRule type="cellIs" dxfId="5984" priority="529" stopIfTrue="1" operator="equal">
      <formula>"追加"</formula>
    </cfRule>
    <cfRule type="cellIs" dxfId="5983" priority="530" stopIfTrue="1" operator="equal">
      <formula>"振替"</formula>
    </cfRule>
  </conditionalFormatting>
  <conditionalFormatting sqref="S29">
    <cfRule type="cellIs" dxfId="5982" priority="531" stopIfTrue="1" operator="equal">
      <formula>"未定"</formula>
    </cfRule>
  </conditionalFormatting>
  <conditionalFormatting sqref="N29:O29">
    <cfRule type="cellIs" dxfId="5981" priority="526" stopIfTrue="1" operator="equal">
      <formula>"未定"</formula>
    </cfRule>
  </conditionalFormatting>
  <conditionalFormatting sqref="N29:O29">
    <cfRule type="cellIs" dxfId="5980" priority="527" stopIfTrue="1" operator="equal">
      <formula>"未定"</formula>
    </cfRule>
  </conditionalFormatting>
  <conditionalFormatting sqref="Q29">
    <cfRule type="cellIs" dxfId="5979" priority="524" stopIfTrue="1" operator="equal">
      <formula>"未定"</formula>
    </cfRule>
  </conditionalFormatting>
  <conditionalFormatting sqref="Z28:AA28">
    <cfRule type="cellIs" dxfId="5978" priority="513" stopIfTrue="1" operator="equal">
      <formula>"未定"</formula>
    </cfRule>
  </conditionalFormatting>
  <conditionalFormatting sqref="Z28:AA28">
    <cfRule type="cellIs" dxfId="5977" priority="512" stopIfTrue="1" operator="equal">
      <formula>"未定"</formula>
    </cfRule>
  </conditionalFormatting>
  <conditionalFormatting sqref="S28">
    <cfRule type="cellIs" dxfId="5976" priority="523" stopIfTrue="1" operator="equal">
      <formula>"未定"</formula>
    </cfRule>
  </conditionalFormatting>
  <conditionalFormatting sqref="X28">
    <cfRule type="cellIs" dxfId="5975" priority="520" stopIfTrue="1" operator="equal">
      <formula>"休講"</formula>
    </cfRule>
    <cfRule type="cellIs" dxfId="5974" priority="521" stopIfTrue="1" operator="equal">
      <formula>"追加"</formula>
    </cfRule>
    <cfRule type="cellIs" dxfId="5973" priority="522" stopIfTrue="1" operator="equal">
      <formula>"振替"</formula>
    </cfRule>
  </conditionalFormatting>
  <conditionalFormatting sqref="AD28">
    <cfRule type="cellIs" dxfId="5972" priority="514" stopIfTrue="1" operator="equal">
      <formula>"休講"</formula>
    </cfRule>
    <cfRule type="cellIs" dxfId="5971" priority="515" stopIfTrue="1" operator="equal">
      <formula>"追加"</formula>
    </cfRule>
    <cfRule type="cellIs" dxfId="5970" priority="516" stopIfTrue="1" operator="equal">
      <formula>"振替"</formula>
    </cfRule>
  </conditionalFormatting>
  <conditionalFormatting sqref="AD28">
    <cfRule type="cellIs" dxfId="5969" priority="517" stopIfTrue="1" operator="equal">
      <formula>"休講"</formula>
    </cfRule>
    <cfRule type="cellIs" dxfId="5968" priority="518" stopIfTrue="1" operator="equal">
      <formula>"追加"</formula>
    </cfRule>
    <cfRule type="cellIs" dxfId="5967" priority="519" stopIfTrue="1" operator="equal">
      <formula>"振替"</formula>
    </cfRule>
  </conditionalFormatting>
  <conditionalFormatting sqref="Z28:AA28">
    <cfRule type="cellIs" dxfId="5966" priority="503" stopIfTrue="1" operator="equal">
      <formula>"未定"</formula>
    </cfRule>
  </conditionalFormatting>
  <conditionalFormatting sqref="AD28">
    <cfRule type="cellIs" dxfId="5965" priority="508" stopIfTrue="1" operator="equal">
      <formula>"休講"</formula>
    </cfRule>
    <cfRule type="cellIs" dxfId="5964" priority="509" stopIfTrue="1" operator="equal">
      <formula>"追加"</formula>
    </cfRule>
    <cfRule type="cellIs" dxfId="5963" priority="510" stopIfTrue="1" operator="equal">
      <formula>"振替"</formula>
    </cfRule>
  </conditionalFormatting>
  <conditionalFormatting sqref="Z28:AA28">
    <cfRule type="cellIs" dxfId="5962" priority="511" stopIfTrue="1" operator="equal">
      <formula>"未定"</formula>
    </cfRule>
  </conditionalFormatting>
  <conditionalFormatting sqref="Z28:AA28">
    <cfRule type="cellIs" dxfId="5961" priority="504" stopIfTrue="1" operator="equal">
      <formula>"未定"</formula>
    </cfRule>
  </conditionalFormatting>
  <conditionalFormatting sqref="AD28">
    <cfRule type="cellIs" dxfId="5960" priority="505" stopIfTrue="1" operator="equal">
      <formula>"休講"</formula>
    </cfRule>
    <cfRule type="cellIs" dxfId="5959" priority="506" stopIfTrue="1" operator="equal">
      <formula>"追加"</formula>
    </cfRule>
    <cfRule type="cellIs" dxfId="5958" priority="507" stopIfTrue="1" operator="equal">
      <formula>"振替"</formula>
    </cfRule>
  </conditionalFormatting>
  <conditionalFormatting sqref="T28:U28">
    <cfRule type="cellIs" dxfId="5957" priority="501" stopIfTrue="1" operator="equal">
      <formula>"未定"</formula>
    </cfRule>
  </conditionalFormatting>
  <conditionalFormatting sqref="T28:U28">
    <cfRule type="cellIs" dxfId="5956" priority="502" stopIfTrue="1" operator="equal">
      <formula>"未定"</formula>
    </cfRule>
  </conditionalFormatting>
  <conditionalFormatting sqref="N28:O28">
    <cfRule type="cellIs" dxfId="5955" priority="499" stopIfTrue="1" operator="equal">
      <formula>"未定"</formula>
    </cfRule>
  </conditionalFormatting>
  <conditionalFormatting sqref="N28:O28">
    <cfRule type="cellIs" dxfId="5954" priority="500" stopIfTrue="1" operator="equal">
      <formula>"未定"</formula>
    </cfRule>
  </conditionalFormatting>
  <conditionalFormatting sqref="R28">
    <cfRule type="cellIs" dxfId="5953" priority="496" stopIfTrue="1" operator="equal">
      <formula>"休講"</formula>
    </cfRule>
    <cfRule type="cellIs" dxfId="5952" priority="497" stopIfTrue="1" operator="equal">
      <formula>"追加"</formula>
    </cfRule>
    <cfRule type="cellIs" dxfId="5951" priority="498" stopIfTrue="1" operator="equal">
      <formula>"振替"</formula>
    </cfRule>
  </conditionalFormatting>
  <conditionalFormatting sqref="S26">
    <cfRule type="cellIs" dxfId="5950" priority="495" stopIfTrue="1" operator="equal">
      <formula>"未定"</formula>
    </cfRule>
  </conditionalFormatting>
  <conditionalFormatting sqref="Y28">
    <cfRule type="cellIs" dxfId="5949" priority="494" stopIfTrue="1" operator="equal">
      <formula>"未定"</formula>
    </cfRule>
  </conditionalFormatting>
  <conditionalFormatting sqref="AE28">
    <cfRule type="cellIs" dxfId="5948" priority="493" stopIfTrue="1" operator="equal">
      <formula>"未定"</formula>
    </cfRule>
  </conditionalFormatting>
  <conditionalFormatting sqref="N35:O35">
    <cfRule type="cellIs" dxfId="5947" priority="490" stopIfTrue="1" operator="equal">
      <formula>"未定"</formula>
    </cfRule>
  </conditionalFormatting>
  <conditionalFormatting sqref="N35:O35">
    <cfRule type="cellIs" dxfId="5946" priority="491" stopIfTrue="1" operator="equal">
      <formula>"未定"</formula>
    </cfRule>
  </conditionalFormatting>
  <conditionalFormatting sqref="T35:U35">
    <cfRule type="cellIs" dxfId="5945" priority="488" stopIfTrue="1" operator="equal">
      <formula>"未定"</formula>
    </cfRule>
  </conditionalFormatting>
  <conditionalFormatting sqref="T35:U35">
    <cfRule type="cellIs" dxfId="5944" priority="489" stopIfTrue="1" operator="equal">
      <formula>"未定"</formula>
    </cfRule>
  </conditionalFormatting>
  <conditionalFormatting sqref="Z35:AA35">
    <cfRule type="cellIs" dxfId="5943" priority="487" stopIfTrue="1" operator="equal">
      <formula>"未定"</formula>
    </cfRule>
  </conditionalFormatting>
  <conditionalFormatting sqref="Z35:AA35">
    <cfRule type="cellIs" dxfId="5942" priority="486" stopIfTrue="1" operator="equal">
      <formula>"未定"</formula>
    </cfRule>
  </conditionalFormatting>
  <conditionalFormatting sqref="Z35:AA35">
    <cfRule type="cellIs" dxfId="5941" priority="483" stopIfTrue="1" operator="equal">
      <formula>"未定"</formula>
    </cfRule>
  </conditionalFormatting>
  <conditionalFormatting sqref="Z35:AA35">
    <cfRule type="cellIs" dxfId="5940" priority="485" stopIfTrue="1" operator="equal">
      <formula>"未定"</formula>
    </cfRule>
  </conditionalFormatting>
  <conditionalFormatting sqref="Z35:AA35">
    <cfRule type="cellIs" dxfId="5939" priority="484" stopIfTrue="1" operator="equal">
      <formula>"未定"</formula>
    </cfRule>
  </conditionalFormatting>
  <conditionalFormatting sqref="L35">
    <cfRule type="cellIs" dxfId="5938" priority="479" stopIfTrue="1" operator="equal">
      <formula>"休講"</formula>
    </cfRule>
    <cfRule type="cellIs" dxfId="5937" priority="480" stopIfTrue="1" operator="equal">
      <formula>"追加"</formula>
    </cfRule>
    <cfRule type="cellIs" dxfId="5936" priority="481" stopIfTrue="1" operator="equal">
      <formula>"振替"</formula>
    </cfRule>
  </conditionalFormatting>
  <conditionalFormatting sqref="M35">
    <cfRule type="cellIs" dxfId="5935" priority="482" stopIfTrue="1" operator="equal">
      <formula>"未定"</formula>
    </cfRule>
  </conditionalFormatting>
  <conditionalFormatting sqref="H35:I35">
    <cfRule type="cellIs" dxfId="5934" priority="477" stopIfTrue="1" operator="equal">
      <formula>"未定"</formula>
    </cfRule>
  </conditionalFormatting>
  <conditionalFormatting sqref="H35:I35">
    <cfRule type="cellIs" dxfId="5933" priority="478" stopIfTrue="1" operator="equal">
      <formula>"未定"</formula>
    </cfRule>
  </conditionalFormatting>
  <conditionalFormatting sqref="S35">
    <cfRule type="cellIs" dxfId="5932" priority="476" stopIfTrue="1" operator="equal">
      <formula>"未定"</formula>
    </cfRule>
  </conditionalFormatting>
  <conditionalFormatting sqref="R35">
    <cfRule type="cellIs" dxfId="5931" priority="473" stopIfTrue="1" operator="equal">
      <formula>"休講"</formula>
    </cfRule>
    <cfRule type="cellIs" dxfId="5930" priority="474" stopIfTrue="1" operator="equal">
      <formula>"追加"</formula>
    </cfRule>
    <cfRule type="cellIs" dxfId="5929" priority="475" stopIfTrue="1" operator="equal">
      <formula>"振替"</formula>
    </cfRule>
  </conditionalFormatting>
  <conditionalFormatting sqref="Q35">
    <cfRule type="cellIs" dxfId="5928" priority="472" stopIfTrue="1" operator="equal">
      <formula>"未定"</formula>
    </cfRule>
  </conditionalFormatting>
  <conditionalFormatting sqref="S48">
    <cfRule type="cellIs" dxfId="5927" priority="471" stopIfTrue="1" operator="equal">
      <formula>"未定"</formula>
    </cfRule>
  </conditionalFormatting>
  <conditionalFormatting sqref="R48">
    <cfRule type="cellIs" dxfId="5926" priority="468" stopIfTrue="1" operator="equal">
      <formula>"休講"</formula>
    </cfRule>
    <cfRule type="cellIs" dxfId="5925" priority="469" stopIfTrue="1" operator="equal">
      <formula>"追加"</formula>
    </cfRule>
    <cfRule type="cellIs" dxfId="5924" priority="470" stopIfTrue="1" operator="equal">
      <formula>"振替"</formula>
    </cfRule>
  </conditionalFormatting>
  <conditionalFormatting sqref="N36:O36">
    <cfRule type="cellIs" dxfId="5923" priority="466" stopIfTrue="1" operator="equal">
      <formula>"未定"</formula>
    </cfRule>
  </conditionalFormatting>
  <conditionalFormatting sqref="N36:O36">
    <cfRule type="cellIs" dxfId="5922" priority="467" stopIfTrue="1" operator="equal">
      <formula>"未定"</formula>
    </cfRule>
  </conditionalFormatting>
  <conditionalFormatting sqref="S36">
    <cfRule type="cellIs" dxfId="5921" priority="465" stopIfTrue="1" operator="equal">
      <formula>"未定"</formula>
    </cfRule>
  </conditionalFormatting>
  <conditionalFormatting sqref="R36">
    <cfRule type="cellIs" dxfId="5920" priority="462" stopIfTrue="1" operator="equal">
      <formula>"休講"</formula>
    </cfRule>
    <cfRule type="cellIs" dxfId="5919" priority="463" stopIfTrue="1" operator="equal">
      <formula>"追加"</formula>
    </cfRule>
    <cfRule type="cellIs" dxfId="5918" priority="464" stopIfTrue="1" operator="equal">
      <formula>"振替"</formula>
    </cfRule>
  </conditionalFormatting>
  <conditionalFormatting sqref="AD36">
    <cfRule type="cellIs" dxfId="5917" priority="458" stopIfTrue="1" operator="equal">
      <formula>"休講"</formula>
    </cfRule>
    <cfRule type="cellIs" dxfId="5916" priority="459" stopIfTrue="1" operator="equal">
      <formula>"追加"</formula>
    </cfRule>
    <cfRule type="cellIs" dxfId="5915" priority="460" stopIfTrue="1" operator="equal">
      <formula>"振替"</formula>
    </cfRule>
  </conditionalFormatting>
  <conditionalFormatting sqref="AE36">
    <cfRule type="cellIs" dxfId="5914" priority="461" stopIfTrue="1" operator="equal">
      <formula>"未定"</formula>
    </cfRule>
  </conditionalFormatting>
  <conditionalFormatting sqref="Z36:AA36">
    <cfRule type="cellIs" dxfId="5913" priority="457" stopIfTrue="1" operator="equal">
      <formula>"未定"</formula>
    </cfRule>
  </conditionalFormatting>
  <conditionalFormatting sqref="Z36:AA36">
    <cfRule type="cellIs" dxfId="5912" priority="456" stopIfTrue="1" operator="equal">
      <formula>"未定"</formula>
    </cfRule>
  </conditionalFormatting>
  <conditionalFormatting sqref="Z36:AA36">
    <cfRule type="cellIs" dxfId="5911" priority="453" stopIfTrue="1" operator="equal">
      <formula>"未定"</formula>
    </cfRule>
  </conditionalFormatting>
  <conditionalFormatting sqref="Z36:AA36">
    <cfRule type="cellIs" dxfId="5910" priority="455" stopIfTrue="1" operator="equal">
      <formula>"未定"</formula>
    </cfRule>
  </conditionalFormatting>
  <conditionalFormatting sqref="Z36:AA36">
    <cfRule type="cellIs" dxfId="5909" priority="454" stopIfTrue="1" operator="equal">
      <formula>"未定"</formula>
    </cfRule>
  </conditionalFormatting>
  <conditionalFormatting sqref="Q36">
    <cfRule type="cellIs" dxfId="5908" priority="452" stopIfTrue="1" operator="equal">
      <formula>"未定"</formula>
    </cfRule>
  </conditionalFormatting>
  <conditionalFormatting sqref="Y37">
    <cfRule type="cellIs" dxfId="5907" priority="451" stopIfTrue="1" operator="equal">
      <formula>"未定"</formula>
    </cfRule>
  </conditionalFormatting>
  <conditionalFormatting sqref="X37">
    <cfRule type="cellIs" dxfId="5906" priority="448" stopIfTrue="1" operator="equal">
      <formula>"休講"</formula>
    </cfRule>
    <cfRule type="cellIs" dxfId="5905" priority="449" stopIfTrue="1" operator="equal">
      <formula>"追加"</formula>
    </cfRule>
    <cfRule type="cellIs" dxfId="5904" priority="450" stopIfTrue="1" operator="equal">
      <formula>"振替"</formula>
    </cfRule>
  </conditionalFormatting>
  <conditionalFormatting sqref="T37:U37">
    <cfRule type="cellIs" dxfId="5903" priority="446" stopIfTrue="1" operator="equal">
      <formula>"未定"</formula>
    </cfRule>
  </conditionalFormatting>
  <conditionalFormatting sqref="T37:U37">
    <cfRule type="cellIs" dxfId="5902" priority="447" stopIfTrue="1" operator="equal">
      <formula>"未定"</formula>
    </cfRule>
  </conditionalFormatting>
  <conditionalFormatting sqref="Y38">
    <cfRule type="cellIs" dxfId="5901" priority="445" stopIfTrue="1" operator="equal">
      <formula>"未定"</formula>
    </cfRule>
  </conditionalFormatting>
  <conditionalFormatting sqref="X38">
    <cfRule type="cellIs" dxfId="5900" priority="442" stopIfTrue="1" operator="equal">
      <formula>"休講"</formula>
    </cfRule>
    <cfRule type="cellIs" dxfId="5899" priority="443" stopIfTrue="1" operator="equal">
      <formula>"追加"</formula>
    </cfRule>
    <cfRule type="cellIs" dxfId="5898" priority="444" stopIfTrue="1" operator="equal">
      <formula>"振替"</formula>
    </cfRule>
  </conditionalFormatting>
  <conditionalFormatting sqref="T38:U38">
    <cfRule type="cellIs" dxfId="5897" priority="440" stopIfTrue="1" operator="equal">
      <formula>"未定"</formula>
    </cfRule>
  </conditionalFormatting>
  <conditionalFormatting sqref="T38:U38">
    <cfRule type="cellIs" dxfId="5896" priority="441" stopIfTrue="1" operator="equal">
      <formula>"未定"</formula>
    </cfRule>
  </conditionalFormatting>
  <conditionalFormatting sqref="T39:U39">
    <cfRule type="cellIs" dxfId="5895" priority="438" stopIfTrue="1" operator="equal">
      <formula>"未定"</formula>
    </cfRule>
  </conditionalFormatting>
  <conditionalFormatting sqref="T39:U39">
    <cfRule type="cellIs" dxfId="5894" priority="439" stopIfTrue="1" operator="equal">
      <formula>"未定"</formula>
    </cfRule>
  </conditionalFormatting>
  <conditionalFormatting sqref="N39:O39">
    <cfRule type="cellIs" dxfId="5893" priority="436" stopIfTrue="1" operator="equal">
      <formula>"未定"</formula>
    </cfRule>
  </conditionalFormatting>
  <conditionalFormatting sqref="N39:O39">
    <cfRule type="cellIs" dxfId="5892" priority="437" stopIfTrue="1" operator="equal">
      <formula>"未定"</formula>
    </cfRule>
  </conditionalFormatting>
  <conditionalFormatting sqref="R39">
    <cfRule type="cellIs" dxfId="5891" priority="433" stopIfTrue="1" operator="equal">
      <formula>"休講"</formula>
    </cfRule>
    <cfRule type="cellIs" dxfId="5890" priority="434" stopIfTrue="1" operator="equal">
      <formula>"追加"</formula>
    </cfRule>
    <cfRule type="cellIs" dxfId="5889" priority="435" stopIfTrue="1" operator="equal">
      <formula>"振替"</formula>
    </cfRule>
  </conditionalFormatting>
  <conditionalFormatting sqref="S39">
    <cfRule type="cellIs" dxfId="5888" priority="432" stopIfTrue="1" operator="equal">
      <formula>"未定"</formula>
    </cfRule>
  </conditionalFormatting>
  <conditionalFormatting sqref="X39">
    <cfRule type="cellIs" dxfId="5887" priority="428" stopIfTrue="1" operator="equal">
      <formula>"休講"</formula>
    </cfRule>
    <cfRule type="cellIs" dxfId="5886" priority="429" stopIfTrue="1" operator="equal">
      <formula>"追加"</formula>
    </cfRule>
    <cfRule type="cellIs" dxfId="5885" priority="430" stopIfTrue="1" operator="equal">
      <formula>"振替"</formula>
    </cfRule>
  </conditionalFormatting>
  <conditionalFormatting sqref="Y39">
    <cfRule type="cellIs" dxfId="5884" priority="431" stopIfTrue="1" operator="equal">
      <formula>"未定"</formula>
    </cfRule>
  </conditionalFormatting>
  <conditionalFormatting sqref="T40:U40">
    <cfRule type="cellIs" dxfId="5883" priority="426" stopIfTrue="1" operator="equal">
      <formula>"未定"</formula>
    </cfRule>
  </conditionalFormatting>
  <conditionalFormatting sqref="T40:U40">
    <cfRule type="cellIs" dxfId="5882" priority="427" stopIfTrue="1" operator="equal">
      <formula>"未定"</formula>
    </cfRule>
  </conditionalFormatting>
  <conditionalFormatting sqref="X40">
    <cfRule type="cellIs" dxfId="5881" priority="422" stopIfTrue="1" operator="equal">
      <formula>"休講"</formula>
    </cfRule>
    <cfRule type="cellIs" dxfId="5880" priority="423" stopIfTrue="1" operator="equal">
      <formula>"追加"</formula>
    </cfRule>
    <cfRule type="cellIs" dxfId="5879" priority="424" stopIfTrue="1" operator="equal">
      <formula>"振替"</formula>
    </cfRule>
  </conditionalFormatting>
  <conditionalFormatting sqref="Y40">
    <cfRule type="cellIs" dxfId="5878" priority="425" stopIfTrue="1" operator="equal">
      <formula>"未定"</formula>
    </cfRule>
  </conditionalFormatting>
  <conditionalFormatting sqref="H46:I46">
    <cfRule type="cellIs" dxfId="5877" priority="420" stopIfTrue="1" operator="equal">
      <formula>"未定"</formula>
    </cfRule>
  </conditionalFormatting>
  <conditionalFormatting sqref="H46:I46">
    <cfRule type="cellIs" dxfId="5876" priority="421" stopIfTrue="1" operator="equal">
      <formula>"未定"</formula>
    </cfRule>
  </conditionalFormatting>
  <conditionalFormatting sqref="N46:O46">
    <cfRule type="cellIs" dxfId="5875" priority="418" stopIfTrue="1" operator="equal">
      <formula>"未定"</formula>
    </cfRule>
  </conditionalFormatting>
  <conditionalFormatting sqref="N46:O46">
    <cfRule type="cellIs" dxfId="5874" priority="419" stopIfTrue="1" operator="equal">
      <formula>"未定"</formula>
    </cfRule>
  </conditionalFormatting>
  <conditionalFormatting sqref="N47:O48">
    <cfRule type="cellIs" dxfId="5873" priority="416" stopIfTrue="1" operator="equal">
      <formula>"未定"</formula>
    </cfRule>
  </conditionalFormatting>
  <conditionalFormatting sqref="N47:O48">
    <cfRule type="cellIs" dxfId="5872" priority="417" stopIfTrue="1" operator="equal">
      <formula>"未定"</formula>
    </cfRule>
  </conditionalFormatting>
  <conditionalFormatting sqref="T46:U46">
    <cfRule type="cellIs" dxfId="5871" priority="414" stopIfTrue="1" operator="equal">
      <formula>"未定"</formula>
    </cfRule>
  </conditionalFormatting>
  <conditionalFormatting sqref="T46:U46">
    <cfRule type="cellIs" dxfId="5870" priority="415" stopIfTrue="1" operator="equal">
      <formula>"未定"</formula>
    </cfRule>
  </conditionalFormatting>
  <conditionalFormatting sqref="Z38:AA38">
    <cfRule type="cellIs" dxfId="5869" priority="413" stopIfTrue="1" operator="equal">
      <formula>"未定"</formula>
    </cfRule>
  </conditionalFormatting>
  <conditionalFormatting sqref="Z38:AA38">
    <cfRule type="cellIs" dxfId="5868" priority="412" stopIfTrue="1" operator="equal">
      <formula>"未定"</formula>
    </cfRule>
  </conditionalFormatting>
  <conditionalFormatting sqref="Z38:AA38">
    <cfRule type="cellIs" dxfId="5867" priority="409" stopIfTrue="1" operator="equal">
      <formula>"未定"</formula>
    </cfRule>
  </conditionalFormatting>
  <conditionalFormatting sqref="Z38:AA38">
    <cfRule type="cellIs" dxfId="5866" priority="411" stopIfTrue="1" operator="equal">
      <formula>"未定"</formula>
    </cfRule>
  </conditionalFormatting>
  <conditionalFormatting sqref="Z38:AA38">
    <cfRule type="cellIs" dxfId="5865" priority="410" stopIfTrue="1" operator="equal">
      <formula>"未定"</formula>
    </cfRule>
  </conditionalFormatting>
  <conditionalFormatting sqref="Z40:AA40">
    <cfRule type="cellIs" dxfId="5864" priority="408" stopIfTrue="1" operator="equal">
      <formula>"未定"</formula>
    </cfRule>
  </conditionalFormatting>
  <conditionalFormatting sqref="Z40:AA40">
    <cfRule type="cellIs" dxfId="5863" priority="407" stopIfTrue="1" operator="equal">
      <formula>"未定"</formula>
    </cfRule>
  </conditionalFormatting>
  <conditionalFormatting sqref="Z40:AA40">
    <cfRule type="cellIs" dxfId="5862" priority="404" stopIfTrue="1" operator="equal">
      <formula>"未定"</formula>
    </cfRule>
  </conditionalFormatting>
  <conditionalFormatting sqref="Z40:AA40">
    <cfRule type="cellIs" dxfId="5861" priority="406" stopIfTrue="1" operator="equal">
      <formula>"未定"</formula>
    </cfRule>
  </conditionalFormatting>
  <conditionalFormatting sqref="Z40:AA40">
    <cfRule type="cellIs" dxfId="5860" priority="405" stopIfTrue="1" operator="equal">
      <formula>"未定"</formula>
    </cfRule>
  </conditionalFormatting>
  <conditionalFormatting sqref="Z45:AA46 Z48:AA48">
    <cfRule type="cellIs" dxfId="5859" priority="403" stopIfTrue="1" operator="equal">
      <formula>"未定"</formula>
    </cfRule>
  </conditionalFormatting>
  <conditionalFormatting sqref="Z45:AA46 Z48:AA48">
    <cfRule type="cellIs" dxfId="5858" priority="402" stopIfTrue="1" operator="equal">
      <formula>"未定"</formula>
    </cfRule>
  </conditionalFormatting>
  <conditionalFormatting sqref="Z45:AA46 Z48:AA48">
    <cfRule type="cellIs" dxfId="5857" priority="399" stopIfTrue="1" operator="equal">
      <formula>"未定"</formula>
    </cfRule>
  </conditionalFormatting>
  <conditionalFormatting sqref="Z45:AA46 Z48:AA48">
    <cfRule type="cellIs" dxfId="5856" priority="401" stopIfTrue="1" operator="equal">
      <formula>"未定"</formula>
    </cfRule>
  </conditionalFormatting>
  <conditionalFormatting sqref="Z45:AA46 Z48:AA48">
    <cfRule type="cellIs" dxfId="5855" priority="400" stopIfTrue="1" operator="equal">
      <formula>"未定"</formula>
    </cfRule>
  </conditionalFormatting>
  <conditionalFormatting sqref="N45">
    <cfRule type="cellIs" dxfId="5854" priority="397" stopIfTrue="1" operator="equal">
      <formula>"未定"</formula>
    </cfRule>
  </conditionalFormatting>
  <conditionalFormatting sqref="N45">
    <cfRule type="cellIs" dxfId="5853" priority="398" stopIfTrue="1" operator="equal">
      <formula>"未定"</formula>
    </cfRule>
  </conditionalFormatting>
  <conditionalFormatting sqref="O45">
    <cfRule type="cellIs" dxfId="5852" priority="395" stopIfTrue="1" operator="equal">
      <formula>"未定"</formula>
    </cfRule>
  </conditionalFormatting>
  <conditionalFormatting sqref="O45">
    <cfRule type="cellIs" dxfId="5851" priority="396" stopIfTrue="1" operator="equal">
      <formula>"未定"</formula>
    </cfRule>
  </conditionalFormatting>
  <conditionalFormatting sqref="X48">
    <cfRule type="cellIs" dxfId="5850" priority="391" stopIfTrue="1" operator="equal">
      <formula>"休講"</formula>
    </cfRule>
    <cfRule type="cellIs" dxfId="5849" priority="392" stopIfTrue="1" operator="equal">
      <formula>"追加"</formula>
    </cfRule>
    <cfRule type="cellIs" dxfId="5848" priority="393" stopIfTrue="1" operator="equal">
      <formula>"振替"</formula>
    </cfRule>
  </conditionalFormatting>
  <conditionalFormatting sqref="Y48">
    <cfRule type="cellIs" dxfId="5847" priority="394" stopIfTrue="1" operator="equal">
      <formula>"未定"</formula>
    </cfRule>
  </conditionalFormatting>
  <conditionalFormatting sqref="X48">
    <cfRule type="cellIs" dxfId="5846" priority="387" stopIfTrue="1" operator="equal">
      <formula>"休講"</formula>
    </cfRule>
    <cfRule type="cellIs" dxfId="5845" priority="388" stopIfTrue="1" operator="equal">
      <formula>"追加"</formula>
    </cfRule>
    <cfRule type="cellIs" dxfId="5844" priority="389" stopIfTrue="1" operator="equal">
      <formula>"振替"</formula>
    </cfRule>
  </conditionalFormatting>
  <conditionalFormatting sqref="Y48">
    <cfRule type="cellIs" dxfId="5843" priority="390" stopIfTrue="1" operator="equal">
      <formula>"未定"</formula>
    </cfRule>
  </conditionalFormatting>
  <conditionalFormatting sqref="T47:U48">
    <cfRule type="cellIs" dxfId="5842" priority="385" stopIfTrue="1" operator="equal">
      <formula>"未定"</formula>
    </cfRule>
  </conditionalFormatting>
  <conditionalFormatting sqref="T47:U48">
    <cfRule type="cellIs" dxfId="5841" priority="386" stopIfTrue="1" operator="equal">
      <formula>"未定"</formula>
    </cfRule>
  </conditionalFormatting>
  <conditionalFormatting sqref="T55:U55">
    <cfRule type="cellIs" dxfId="5840" priority="358" stopIfTrue="1" operator="equal">
      <formula>"未定"</formula>
    </cfRule>
  </conditionalFormatting>
  <conditionalFormatting sqref="O55">
    <cfRule type="cellIs" dxfId="5839" priority="359" stopIfTrue="1" operator="equal">
      <formula>"未定"</formula>
    </cfRule>
  </conditionalFormatting>
  <conditionalFormatting sqref="X49">
    <cfRule type="cellIs" dxfId="5838" priority="378" stopIfTrue="1" operator="equal">
      <formula>"休講"</formula>
    </cfRule>
    <cfRule type="cellIs" dxfId="5837" priority="379" stopIfTrue="1" operator="equal">
      <formula>"追加"</formula>
    </cfRule>
    <cfRule type="cellIs" dxfId="5836" priority="380" stopIfTrue="1" operator="equal">
      <formula>"振替"</formula>
    </cfRule>
  </conditionalFormatting>
  <conditionalFormatting sqref="X49">
    <cfRule type="cellIs" dxfId="5835" priority="375" stopIfTrue="1" operator="equal">
      <formula>"休講"</formula>
    </cfRule>
    <cfRule type="cellIs" dxfId="5834" priority="376" stopIfTrue="1" operator="equal">
      <formula>"追加"</formula>
    </cfRule>
    <cfRule type="cellIs" dxfId="5833" priority="377" stopIfTrue="1" operator="equal">
      <formula>"振替"</formula>
    </cfRule>
  </conditionalFormatting>
  <conditionalFormatting sqref="Y49">
    <cfRule type="cellIs" dxfId="5832" priority="374" stopIfTrue="1" operator="equal">
      <formula>"未定"</formula>
    </cfRule>
  </conditionalFormatting>
  <conditionalFormatting sqref="Y49">
    <cfRule type="cellIs" dxfId="5831" priority="373" stopIfTrue="1" operator="equal">
      <formula>"未定"</formula>
    </cfRule>
  </conditionalFormatting>
  <conditionalFormatting sqref="AE49">
    <cfRule type="cellIs" dxfId="5830" priority="372" stopIfTrue="1" operator="equal">
      <formula>"未定"</formula>
    </cfRule>
  </conditionalFormatting>
  <conditionalFormatting sqref="AE49">
    <cfRule type="cellIs" dxfId="5829" priority="371" stopIfTrue="1" operator="equal">
      <formula>"未定"</formula>
    </cfRule>
  </conditionalFormatting>
  <conditionalFormatting sqref="Z49:AA49">
    <cfRule type="cellIs" dxfId="5828" priority="370" stopIfTrue="1" operator="equal">
      <formula>"未定"</formula>
    </cfRule>
  </conditionalFormatting>
  <conditionalFormatting sqref="Z49:AA49">
    <cfRule type="cellIs" dxfId="5827" priority="369" stopIfTrue="1" operator="equal">
      <formula>"未定"</formula>
    </cfRule>
  </conditionalFormatting>
  <conditionalFormatting sqref="Z49:AA49">
    <cfRule type="cellIs" dxfId="5826" priority="366" stopIfTrue="1" operator="equal">
      <formula>"未定"</formula>
    </cfRule>
  </conditionalFormatting>
  <conditionalFormatting sqref="Z49:AA49">
    <cfRule type="cellIs" dxfId="5825" priority="368" stopIfTrue="1" operator="equal">
      <formula>"未定"</formula>
    </cfRule>
  </conditionalFormatting>
  <conditionalFormatting sqref="Z49:AA49">
    <cfRule type="cellIs" dxfId="5824" priority="367" stopIfTrue="1" operator="equal">
      <formula>"未定"</formula>
    </cfRule>
  </conditionalFormatting>
  <conditionalFormatting sqref="AD49">
    <cfRule type="cellIs" dxfId="5823" priority="363" stopIfTrue="1" operator="equal">
      <formula>"休講"</formula>
    </cfRule>
    <cfRule type="cellIs" dxfId="5822" priority="364" stopIfTrue="1" operator="equal">
      <formula>"追加"</formula>
    </cfRule>
    <cfRule type="cellIs" dxfId="5821" priority="365" stopIfTrue="1" operator="equal">
      <formula>"振替"</formula>
    </cfRule>
  </conditionalFormatting>
  <conditionalFormatting sqref="N55">
    <cfRule type="cellIs" dxfId="5820" priority="361" stopIfTrue="1" operator="equal">
      <formula>"未定"</formula>
    </cfRule>
  </conditionalFormatting>
  <conditionalFormatting sqref="N55">
    <cfRule type="cellIs" dxfId="5819" priority="362" stopIfTrue="1" operator="equal">
      <formula>"未定"</formula>
    </cfRule>
  </conditionalFormatting>
  <conditionalFormatting sqref="O55">
    <cfRule type="cellIs" dxfId="5818" priority="360" stopIfTrue="1" operator="equal">
      <formula>"未定"</formula>
    </cfRule>
  </conditionalFormatting>
  <conditionalFormatting sqref="T55:U55">
    <cfRule type="cellIs" dxfId="5817" priority="357" stopIfTrue="1" operator="equal">
      <formula>"未定"</formula>
    </cfRule>
  </conditionalFormatting>
  <conditionalFormatting sqref="Z55:AA55">
    <cfRule type="cellIs" dxfId="5816" priority="356" stopIfTrue="1" operator="equal">
      <formula>"未定"</formula>
    </cfRule>
  </conditionalFormatting>
  <conditionalFormatting sqref="Z55:AA55">
    <cfRule type="cellIs" dxfId="5815" priority="355" stopIfTrue="1" operator="equal">
      <formula>"未定"</formula>
    </cfRule>
  </conditionalFormatting>
  <conditionalFormatting sqref="Z55:AA55">
    <cfRule type="cellIs" dxfId="5814" priority="352" stopIfTrue="1" operator="equal">
      <formula>"未定"</formula>
    </cfRule>
  </conditionalFormatting>
  <conditionalFormatting sqref="Z55:AA55">
    <cfRule type="cellIs" dxfId="5813" priority="354" stopIfTrue="1" operator="equal">
      <formula>"未定"</formula>
    </cfRule>
  </conditionalFormatting>
  <conditionalFormatting sqref="Z55:AA55">
    <cfRule type="cellIs" dxfId="5812" priority="353" stopIfTrue="1" operator="equal">
      <formula>"未定"</formula>
    </cfRule>
  </conditionalFormatting>
  <conditionalFormatting sqref="T60:U60">
    <cfRule type="cellIs" dxfId="5811" priority="350" stopIfTrue="1" operator="equal">
      <formula>"未定"</formula>
    </cfRule>
  </conditionalFormatting>
  <conditionalFormatting sqref="T60:U60">
    <cfRule type="cellIs" dxfId="5810" priority="351" stopIfTrue="1" operator="equal">
      <formula>"未定"</formula>
    </cfRule>
  </conditionalFormatting>
  <conditionalFormatting sqref="T57:U58">
    <cfRule type="cellIs" dxfId="5809" priority="348" stopIfTrue="1" operator="equal">
      <formula>"未定"</formula>
    </cfRule>
  </conditionalFormatting>
  <conditionalFormatting sqref="T57:U58">
    <cfRule type="cellIs" dxfId="5808" priority="349" stopIfTrue="1" operator="equal">
      <formula>"未定"</formula>
    </cfRule>
  </conditionalFormatting>
  <conditionalFormatting sqref="Z57:AA58">
    <cfRule type="cellIs" dxfId="5807" priority="347" stopIfTrue="1" operator="equal">
      <formula>"未定"</formula>
    </cfRule>
  </conditionalFormatting>
  <conditionalFormatting sqref="Z57:AA58">
    <cfRule type="cellIs" dxfId="5806" priority="346" stopIfTrue="1" operator="equal">
      <formula>"未定"</formula>
    </cfRule>
  </conditionalFormatting>
  <conditionalFormatting sqref="Z57:AA58">
    <cfRule type="cellIs" dxfId="5805" priority="343" stopIfTrue="1" operator="equal">
      <formula>"未定"</formula>
    </cfRule>
  </conditionalFormatting>
  <conditionalFormatting sqref="Z57:AA58">
    <cfRule type="cellIs" dxfId="5804" priority="345" stopIfTrue="1" operator="equal">
      <formula>"未定"</formula>
    </cfRule>
  </conditionalFormatting>
  <conditionalFormatting sqref="Z57:AA58">
    <cfRule type="cellIs" dxfId="5803" priority="344" stopIfTrue="1" operator="equal">
      <formula>"未定"</formula>
    </cfRule>
  </conditionalFormatting>
  <conditionalFormatting sqref="S58">
    <cfRule type="cellIs" dxfId="5802" priority="337" stopIfTrue="1" operator="equal">
      <formula>"未定"</formula>
    </cfRule>
  </conditionalFormatting>
  <conditionalFormatting sqref="R58">
    <cfRule type="cellIs" dxfId="5801" priority="334" stopIfTrue="1" operator="equal">
      <formula>"休講"</formula>
    </cfRule>
    <cfRule type="cellIs" dxfId="5800" priority="335" stopIfTrue="1" operator="equal">
      <formula>"追加"</formula>
    </cfRule>
    <cfRule type="cellIs" dxfId="5799" priority="336" stopIfTrue="1" operator="equal">
      <formula>"振替"</formula>
    </cfRule>
  </conditionalFormatting>
  <conditionalFormatting sqref="R58">
    <cfRule type="cellIs" dxfId="5798" priority="331" stopIfTrue="1" operator="equal">
      <formula>"休講"</formula>
    </cfRule>
    <cfRule type="cellIs" dxfId="5797" priority="332" stopIfTrue="1" operator="equal">
      <formula>"追加"</formula>
    </cfRule>
    <cfRule type="cellIs" dxfId="5796" priority="333" stopIfTrue="1" operator="equal">
      <formula>"振替"</formula>
    </cfRule>
  </conditionalFormatting>
  <conditionalFormatting sqref="S58">
    <cfRule type="cellIs" dxfId="5795" priority="330" stopIfTrue="1" operator="equal">
      <formula>"未定"</formula>
    </cfRule>
  </conditionalFormatting>
  <conditionalFormatting sqref="N58:O58">
    <cfRule type="cellIs" dxfId="5794" priority="328" stopIfTrue="1" operator="equal">
      <formula>"未定"</formula>
    </cfRule>
  </conditionalFormatting>
  <conditionalFormatting sqref="N58:O58">
    <cfRule type="cellIs" dxfId="5793" priority="329" stopIfTrue="1" operator="equal">
      <formula>"未定"</formula>
    </cfRule>
  </conditionalFormatting>
  <conditionalFormatting sqref="AD59">
    <cfRule type="cellIs" dxfId="5792" priority="325" stopIfTrue="1" operator="equal">
      <formula>"休講"</formula>
    </cfRule>
    <cfRule type="cellIs" dxfId="5791" priority="326" stopIfTrue="1" operator="equal">
      <formula>"追加"</formula>
    </cfRule>
    <cfRule type="cellIs" dxfId="5790" priority="327" stopIfTrue="1" operator="equal">
      <formula>"振替"</formula>
    </cfRule>
  </conditionalFormatting>
  <conditionalFormatting sqref="X59">
    <cfRule type="cellIs" dxfId="5789" priority="322" stopIfTrue="1" operator="equal">
      <formula>"休講"</formula>
    </cfRule>
    <cfRule type="cellIs" dxfId="5788" priority="323" stopIfTrue="1" operator="equal">
      <formula>"追加"</formula>
    </cfRule>
    <cfRule type="cellIs" dxfId="5787" priority="324" stopIfTrue="1" operator="equal">
      <formula>"振替"</formula>
    </cfRule>
  </conditionalFormatting>
  <conditionalFormatting sqref="AD59">
    <cfRule type="cellIs" dxfId="5786" priority="319" stopIfTrue="1" operator="equal">
      <formula>"休講"</formula>
    </cfRule>
    <cfRule type="cellIs" dxfId="5785" priority="320" stopIfTrue="1" operator="equal">
      <formula>"追加"</formula>
    </cfRule>
    <cfRule type="cellIs" dxfId="5784" priority="321" stopIfTrue="1" operator="equal">
      <formula>"振替"</formula>
    </cfRule>
  </conditionalFormatting>
  <conditionalFormatting sqref="X59">
    <cfRule type="cellIs" dxfId="5783" priority="316" stopIfTrue="1" operator="equal">
      <formula>"休講"</formula>
    </cfRule>
    <cfRule type="cellIs" dxfId="5782" priority="317" stopIfTrue="1" operator="equal">
      <formula>"追加"</formula>
    </cfRule>
    <cfRule type="cellIs" dxfId="5781" priority="318" stopIfTrue="1" operator="equal">
      <formula>"振替"</formula>
    </cfRule>
  </conditionalFormatting>
  <conditionalFormatting sqref="T59:U59">
    <cfRule type="cellIs" dxfId="5780" priority="314" stopIfTrue="1" operator="equal">
      <formula>"未定"</formula>
    </cfRule>
  </conditionalFormatting>
  <conditionalFormatting sqref="T59:U59">
    <cfRule type="cellIs" dxfId="5779" priority="315" stopIfTrue="1" operator="equal">
      <formula>"未定"</formula>
    </cfRule>
  </conditionalFormatting>
  <conditionalFormatting sqref="Z59:AA59">
    <cfRule type="cellIs" dxfId="5778" priority="313" stopIfTrue="1" operator="equal">
      <formula>"未定"</formula>
    </cfRule>
  </conditionalFormatting>
  <conditionalFormatting sqref="Z59:AA59">
    <cfRule type="cellIs" dxfId="5777" priority="312" stopIfTrue="1" operator="equal">
      <formula>"未定"</formula>
    </cfRule>
  </conditionalFormatting>
  <conditionalFormatting sqref="Z59:AA59">
    <cfRule type="cellIs" dxfId="5776" priority="309" stopIfTrue="1" operator="equal">
      <formula>"未定"</formula>
    </cfRule>
  </conditionalFormatting>
  <conditionalFormatting sqref="Z59:AA59">
    <cfRule type="cellIs" dxfId="5775" priority="311" stopIfTrue="1" operator="equal">
      <formula>"未定"</formula>
    </cfRule>
  </conditionalFormatting>
  <conditionalFormatting sqref="Z59:AA59">
    <cfRule type="cellIs" dxfId="5774" priority="310" stopIfTrue="1" operator="equal">
      <formula>"未定"</formula>
    </cfRule>
  </conditionalFormatting>
  <conditionalFormatting sqref="S59">
    <cfRule type="cellIs" dxfId="5773" priority="308" stopIfTrue="1" operator="equal">
      <formula>"未定"</formula>
    </cfRule>
  </conditionalFormatting>
  <conditionalFormatting sqref="R59">
    <cfRule type="cellIs" dxfId="5772" priority="305" stopIfTrue="1" operator="equal">
      <formula>"休講"</formula>
    </cfRule>
    <cfRule type="cellIs" dxfId="5771" priority="306" stopIfTrue="1" operator="equal">
      <formula>"追加"</formula>
    </cfRule>
    <cfRule type="cellIs" dxfId="5770" priority="307" stopIfTrue="1" operator="equal">
      <formula>"振替"</formula>
    </cfRule>
  </conditionalFormatting>
  <conditionalFormatting sqref="R59">
    <cfRule type="cellIs" dxfId="5769" priority="302" stopIfTrue="1" operator="equal">
      <formula>"休講"</formula>
    </cfRule>
    <cfRule type="cellIs" dxfId="5768" priority="303" stopIfTrue="1" operator="equal">
      <formula>"追加"</formula>
    </cfRule>
    <cfRule type="cellIs" dxfId="5767" priority="304" stopIfTrue="1" operator="equal">
      <formula>"振替"</formula>
    </cfRule>
  </conditionalFormatting>
  <conditionalFormatting sqref="S59">
    <cfRule type="cellIs" dxfId="5766" priority="301" stopIfTrue="1" operator="equal">
      <formula>"未定"</formula>
    </cfRule>
  </conditionalFormatting>
  <conditionalFormatting sqref="N59:O59">
    <cfRule type="cellIs" dxfId="5765" priority="299" stopIfTrue="1" operator="equal">
      <formula>"未定"</formula>
    </cfRule>
  </conditionalFormatting>
  <conditionalFormatting sqref="N59:O59">
    <cfRule type="cellIs" dxfId="5764" priority="300" stopIfTrue="1" operator="equal">
      <formula>"未定"</formula>
    </cfRule>
  </conditionalFormatting>
  <conditionalFormatting sqref="Y59">
    <cfRule type="cellIs" dxfId="5763" priority="298" stopIfTrue="1" operator="equal">
      <formula>"未定"</formula>
    </cfRule>
  </conditionalFormatting>
  <conditionalFormatting sqref="Y59">
    <cfRule type="cellIs" dxfId="5762" priority="297" stopIfTrue="1" operator="equal">
      <formula>"未定"</formula>
    </cfRule>
  </conditionalFormatting>
  <conditionalFormatting sqref="AE59">
    <cfRule type="cellIs" dxfId="5761" priority="296" stopIfTrue="1" operator="equal">
      <formula>"未定"</formula>
    </cfRule>
  </conditionalFormatting>
  <conditionalFormatting sqref="AE59">
    <cfRule type="cellIs" dxfId="5760" priority="295" stopIfTrue="1" operator="equal">
      <formula>"未定"</formula>
    </cfRule>
  </conditionalFormatting>
  <conditionalFormatting sqref="AE47">
    <cfRule type="cellIs" dxfId="5759" priority="294" stopIfTrue="1" operator="equal">
      <formula>"未定"</formula>
    </cfRule>
  </conditionalFormatting>
  <conditionalFormatting sqref="AD47">
    <cfRule type="cellIs" dxfId="5758" priority="291" stopIfTrue="1" operator="equal">
      <formula>"休講"</formula>
    </cfRule>
    <cfRule type="cellIs" dxfId="5757" priority="292" stopIfTrue="1" operator="equal">
      <formula>"追加"</formula>
    </cfRule>
    <cfRule type="cellIs" dxfId="5756" priority="293" stopIfTrue="1" operator="equal">
      <formula>"振替"</formula>
    </cfRule>
  </conditionalFormatting>
  <conditionalFormatting sqref="Z47:AA47">
    <cfRule type="cellIs" dxfId="5755" priority="290" stopIfTrue="1" operator="equal">
      <formula>"未定"</formula>
    </cfRule>
  </conditionalFormatting>
  <conditionalFormatting sqref="Z47:AA47">
    <cfRule type="cellIs" dxfId="5754" priority="289" stopIfTrue="1" operator="equal">
      <formula>"未定"</formula>
    </cfRule>
  </conditionalFormatting>
  <conditionalFormatting sqref="Z47:AA47">
    <cfRule type="cellIs" dxfId="5753" priority="286" stopIfTrue="1" operator="equal">
      <formula>"未定"</formula>
    </cfRule>
  </conditionalFormatting>
  <conditionalFormatting sqref="Z47:AA47">
    <cfRule type="cellIs" dxfId="5752" priority="288" stopIfTrue="1" operator="equal">
      <formula>"未定"</formula>
    </cfRule>
  </conditionalFormatting>
  <conditionalFormatting sqref="Z47:AA47">
    <cfRule type="cellIs" dxfId="5751" priority="287" stopIfTrue="1" operator="equal">
      <formula>"未定"</formula>
    </cfRule>
  </conditionalFormatting>
  <conditionalFormatting sqref="S57">
    <cfRule type="cellIs" dxfId="5750" priority="285" stopIfTrue="1" operator="equal">
      <formula>"未定"</formula>
    </cfRule>
  </conditionalFormatting>
  <conditionalFormatting sqref="R57">
    <cfRule type="cellIs" dxfId="5749" priority="282" stopIfTrue="1" operator="equal">
      <formula>"休講"</formula>
    </cfRule>
    <cfRule type="cellIs" dxfId="5748" priority="283" stopIfTrue="1" operator="equal">
      <formula>"追加"</formula>
    </cfRule>
    <cfRule type="cellIs" dxfId="5747" priority="284" stopIfTrue="1" operator="equal">
      <formula>"振替"</formula>
    </cfRule>
  </conditionalFormatting>
  <conditionalFormatting sqref="R57">
    <cfRule type="cellIs" dxfId="5746" priority="279" stopIfTrue="1" operator="equal">
      <formula>"休講"</formula>
    </cfRule>
    <cfRule type="cellIs" dxfId="5745" priority="280" stopIfTrue="1" operator="equal">
      <formula>"追加"</formula>
    </cfRule>
    <cfRule type="cellIs" dxfId="5744" priority="281" stopIfTrue="1" operator="equal">
      <formula>"振替"</formula>
    </cfRule>
  </conditionalFormatting>
  <conditionalFormatting sqref="S57">
    <cfRule type="cellIs" dxfId="5743" priority="278" stopIfTrue="1" operator="equal">
      <formula>"未定"</formula>
    </cfRule>
  </conditionalFormatting>
  <conditionalFormatting sqref="N57:O57">
    <cfRule type="cellIs" dxfId="5742" priority="276" stopIfTrue="1" operator="equal">
      <formula>"未定"</formula>
    </cfRule>
  </conditionalFormatting>
  <conditionalFormatting sqref="N57:O57">
    <cfRule type="cellIs" dxfId="5741" priority="277" stopIfTrue="1" operator="equal">
      <formula>"未定"</formula>
    </cfRule>
  </conditionalFormatting>
  <conditionalFormatting sqref="M68">
    <cfRule type="cellIs" dxfId="5740" priority="272" stopIfTrue="1" operator="equal">
      <formula>"休講"</formula>
    </cfRule>
    <cfRule type="cellIs" dxfId="5739" priority="273" stopIfTrue="1" operator="equal">
      <formula>"追加"</formula>
    </cfRule>
    <cfRule type="cellIs" dxfId="5738" priority="274" stopIfTrue="1" operator="equal">
      <formula>"振替"</formula>
    </cfRule>
  </conditionalFormatting>
  <conditionalFormatting sqref="AE73 Z73:AA73">
    <cfRule type="cellIs" dxfId="5737" priority="271" stopIfTrue="1" operator="equal">
      <formula>"未定"</formula>
    </cfRule>
  </conditionalFormatting>
  <conditionalFormatting sqref="AD73">
    <cfRule type="cellIs" dxfId="5736" priority="268" stopIfTrue="1" operator="equal">
      <formula>"休講"</formula>
    </cfRule>
    <cfRule type="cellIs" dxfId="5735" priority="269" stopIfTrue="1" operator="equal">
      <formula>"追加"</formula>
    </cfRule>
    <cfRule type="cellIs" dxfId="5734" priority="270" stopIfTrue="1" operator="equal">
      <formula>"振替"</formula>
    </cfRule>
  </conditionalFormatting>
  <conditionalFormatting sqref="AC73">
    <cfRule type="cellIs" dxfId="5733" priority="267" stopIfTrue="1" operator="equal">
      <formula>"未定"</formula>
    </cfRule>
  </conditionalFormatting>
  <conditionalFormatting sqref="Z19:AA19">
    <cfRule type="cellIs" dxfId="5732" priority="266" stopIfTrue="1" operator="equal">
      <formula>"未定"</formula>
    </cfRule>
  </conditionalFormatting>
  <conditionalFormatting sqref="N60:O60">
    <cfRule type="cellIs" dxfId="5731" priority="264" stopIfTrue="1" operator="equal">
      <formula>"未定"</formula>
    </cfRule>
  </conditionalFormatting>
  <conditionalFormatting sqref="N60:O60">
    <cfRule type="cellIs" dxfId="5730" priority="265" stopIfTrue="1" operator="equal">
      <formula>"未定"</formula>
    </cfRule>
  </conditionalFormatting>
  <conditionalFormatting sqref="Z60:AA60">
    <cfRule type="cellIs" dxfId="5729" priority="263" stopIfTrue="1" operator="equal">
      <formula>"未定"</formula>
    </cfRule>
  </conditionalFormatting>
  <conditionalFormatting sqref="Z60:AA60">
    <cfRule type="cellIs" dxfId="5728" priority="262" stopIfTrue="1" operator="equal">
      <formula>"未定"</formula>
    </cfRule>
  </conditionalFormatting>
  <conditionalFormatting sqref="Z60:AA60">
    <cfRule type="cellIs" dxfId="5727" priority="259" stopIfTrue="1" operator="equal">
      <formula>"未定"</formula>
    </cfRule>
  </conditionalFormatting>
  <conditionalFormatting sqref="Z60:AA60">
    <cfRule type="cellIs" dxfId="5726" priority="261" stopIfTrue="1" operator="equal">
      <formula>"未定"</formula>
    </cfRule>
  </conditionalFormatting>
  <conditionalFormatting sqref="Z60:AA60">
    <cfRule type="cellIs" dxfId="5725" priority="260" stopIfTrue="1" operator="equal">
      <formula>"未定"</formula>
    </cfRule>
  </conditionalFormatting>
  <conditionalFormatting sqref="Z30:AA30">
    <cfRule type="cellIs" dxfId="5724" priority="258" stopIfTrue="1" operator="equal">
      <formula>"未定"</formula>
    </cfRule>
  </conditionalFormatting>
  <conditionalFormatting sqref="Z30:AA30">
    <cfRule type="cellIs" dxfId="5723" priority="257" stopIfTrue="1" operator="equal">
      <formula>"未定"</formula>
    </cfRule>
  </conditionalFormatting>
  <conditionalFormatting sqref="Z30:AA30">
    <cfRule type="cellIs" dxfId="5722" priority="254" stopIfTrue="1" operator="equal">
      <formula>"未定"</formula>
    </cfRule>
  </conditionalFormatting>
  <conditionalFormatting sqref="Z30:AA30">
    <cfRule type="cellIs" dxfId="5721" priority="256" stopIfTrue="1" operator="equal">
      <formula>"未定"</formula>
    </cfRule>
  </conditionalFormatting>
  <conditionalFormatting sqref="Z30:AA30">
    <cfRule type="cellIs" dxfId="5720" priority="255" stopIfTrue="1" operator="equal">
      <formula>"未定"</formula>
    </cfRule>
  </conditionalFormatting>
  <conditionalFormatting sqref="X16">
    <cfRule type="cellIs" dxfId="5719" priority="251" stopIfTrue="1" operator="equal">
      <formula>"休講"</formula>
    </cfRule>
    <cfRule type="cellIs" dxfId="5718" priority="252" stopIfTrue="1" operator="equal">
      <formula>"追加"</formula>
    </cfRule>
    <cfRule type="cellIs" dxfId="5717" priority="253" stopIfTrue="1" operator="equal">
      <formula>"振替"</formula>
    </cfRule>
  </conditionalFormatting>
  <conditionalFormatting sqref="Y16">
    <cfRule type="cellIs" dxfId="5716" priority="250" stopIfTrue="1" operator="equal">
      <formula>"未定"</formula>
    </cfRule>
  </conditionalFormatting>
  <conditionalFormatting sqref="T16:U16">
    <cfRule type="cellIs" dxfId="5715" priority="248" stopIfTrue="1" operator="equal">
      <formula>"未定"</formula>
    </cfRule>
  </conditionalFormatting>
  <conditionalFormatting sqref="T16:U16">
    <cfRule type="cellIs" dxfId="5714" priority="249" stopIfTrue="1" operator="equal">
      <formula>"未定"</formula>
    </cfRule>
  </conditionalFormatting>
  <conditionalFormatting sqref="AD16">
    <cfRule type="cellIs" dxfId="5713" priority="245" stopIfTrue="1" operator="equal">
      <formula>"休講"</formula>
    </cfRule>
    <cfRule type="cellIs" dxfId="5712" priority="246" stopIfTrue="1" operator="equal">
      <formula>"追加"</formula>
    </cfRule>
    <cfRule type="cellIs" dxfId="5711" priority="247" stopIfTrue="1" operator="equal">
      <formula>"振替"</formula>
    </cfRule>
  </conditionalFormatting>
  <conditionalFormatting sqref="AE16">
    <cfRule type="cellIs" dxfId="5710" priority="244" stopIfTrue="1" operator="equal">
      <formula>"未定"</formula>
    </cfRule>
  </conditionalFormatting>
  <conditionalFormatting sqref="Z16:AA16">
    <cfRule type="cellIs" dxfId="5709" priority="243" stopIfTrue="1" operator="equal">
      <formula>"未定"</formula>
    </cfRule>
  </conditionalFormatting>
  <conditionalFormatting sqref="T45:U45">
    <cfRule type="cellIs" dxfId="5708" priority="241" stopIfTrue="1" operator="equal">
      <formula>"未定"</formula>
    </cfRule>
  </conditionalFormatting>
  <conditionalFormatting sqref="T45:U45">
    <cfRule type="cellIs" dxfId="5707" priority="242" stopIfTrue="1" operator="equal">
      <formula>"未定"</formula>
    </cfRule>
  </conditionalFormatting>
  <conditionalFormatting sqref="X45">
    <cfRule type="cellIs" dxfId="5706" priority="237" stopIfTrue="1" operator="equal">
      <formula>"休講"</formula>
    </cfRule>
    <cfRule type="cellIs" dxfId="5705" priority="238" stopIfTrue="1" operator="equal">
      <formula>"追加"</formula>
    </cfRule>
    <cfRule type="cellIs" dxfId="5704" priority="239" stopIfTrue="1" operator="equal">
      <formula>"振替"</formula>
    </cfRule>
  </conditionalFormatting>
  <conditionalFormatting sqref="Y45">
    <cfRule type="cellIs" dxfId="5703" priority="240" stopIfTrue="1" operator="equal">
      <formula>"未定"</formula>
    </cfRule>
  </conditionalFormatting>
  <conditionalFormatting sqref="X45">
    <cfRule type="cellIs" dxfId="5702" priority="233" stopIfTrue="1" operator="equal">
      <formula>"休講"</formula>
    </cfRule>
    <cfRule type="cellIs" dxfId="5701" priority="234" stopIfTrue="1" operator="equal">
      <formula>"追加"</formula>
    </cfRule>
    <cfRule type="cellIs" dxfId="5700" priority="235" stopIfTrue="1" operator="equal">
      <formula>"振替"</formula>
    </cfRule>
  </conditionalFormatting>
  <conditionalFormatting sqref="Y45">
    <cfRule type="cellIs" dxfId="5699" priority="236" stopIfTrue="1" operator="equal">
      <formula>"未定"</formula>
    </cfRule>
  </conditionalFormatting>
  <conditionalFormatting sqref="T36:U36">
    <cfRule type="cellIs" dxfId="5698" priority="231" stopIfTrue="1" operator="equal">
      <formula>"未定"</formula>
    </cfRule>
  </conditionalFormatting>
  <conditionalFormatting sqref="T36:U36">
    <cfRule type="cellIs" dxfId="5697" priority="232" stopIfTrue="1" operator="equal">
      <formula>"未定"</formula>
    </cfRule>
  </conditionalFormatting>
  <conditionalFormatting sqref="X36">
    <cfRule type="cellIs" dxfId="5696" priority="228" stopIfTrue="1" operator="equal">
      <formula>"休講"</formula>
    </cfRule>
    <cfRule type="cellIs" dxfId="5695" priority="229" stopIfTrue="1" operator="equal">
      <formula>"追加"</formula>
    </cfRule>
    <cfRule type="cellIs" dxfId="5694" priority="230" stopIfTrue="1" operator="equal">
      <formula>"振替"</formula>
    </cfRule>
  </conditionalFormatting>
  <conditionalFormatting sqref="N37:O37">
    <cfRule type="cellIs" dxfId="5693" priority="226" stopIfTrue="1" operator="equal">
      <formula>"未定"</formula>
    </cfRule>
  </conditionalFormatting>
  <conditionalFormatting sqref="N37:O37">
    <cfRule type="cellIs" dxfId="5692" priority="227" stopIfTrue="1" operator="equal">
      <formula>"未定"</formula>
    </cfRule>
  </conditionalFormatting>
  <conditionalFormatting sqref="T50:U50">
    <cfRule type="cellIs" dxfId="5691" priority="224" stopIfTrue="1" operator="equal">
      <formula>"未定"</formula>
    </cfRule>
  </conditionalFormatting>
  <conditionalFormatting sqref="T50:U50">
    <cfRule type="cellIs" dxfId="5690" priority="225" stopIfTrue="1" operator="equal">
      <formula>"未定"</formula>
    </cfRule>
  </conditionalFormatting>
  <conditionalFormatting sqref="X50">
    <cfRule type="cellIs" dxfId="5689" priority="221" stopIfTrue="1" operator="equal">
      <formula>"休講"</formula>
    </cfRule>
    <cfRule type="cellIs" dxfId="5688" priority="222" stopIfTrue="1" operator="equal">
      <formula>"追加"</formula>
    </cfRule>
    <cfRule type="cellIs" dxfId="5687" priority="223" stopIfTrue="1" operator="equal">
      <formula>"振替"</formula>
    </cfRule>
  </conditionalFormatting>
  <conditionalFormatting sqref="X50">
    <cfRule type="cellIs" dxfId="5686" priority="218" stopIfTrue="1" operator="equal">
      <formula>"休講"</formula>
    </cfRule>
    <cfRule type="cellIs" dxfId="5685" priority="219" stopIfTrue="1" operator="equal">
      <formula>"追加"</formula>
    </cfRule>
    <cfRule type="cellIs" dxfId="5684" priority="220" stopIfTrue="1" operator="equal">
      <formula>"振替"</formula>
    </cfRule>
  </conditionalFormatting>
  <conditionalFormatting sqref="Y50">
    <cfRule type="cellIs" dxfId="5683" priority="217" stopIfTrue="1" operator="equal">
      <formula>"未定"</formula>
    </cfRule>
  </conditionalFormatting>
  <conditionalFormatting sqref="Y50">
    <cfRule type="cellIs" dxfId="5682" priority="216" stopIfTrue="1" operator="equal">
      <formula>"未定"</formula>
    </cfRule>
  </conditionalFormatting>
  <conditionalFormatting sqref="U68">
    <cfRule type="cellIs" dxfId="5681" priority="201" stopIfTrue="1" operator="equal">
      <formula>"未定"</formula>
    </cfRule>
  </conditionalFormatting>
  <conditionalFormatting sqref="X68">
    <cfRule type="cellIs" dxfId="5680" priority="212" stopIfTrue="1" operator="equal">
      <formula>"休講"</formula>
    </cfRule>
    <cfRule type="cellIs" dxfId="5679" priority="213" stopIfTrue="1" operator="equal">
      <formula>"追加"</formula>
    </cfRule>
    <cfRule type="cellIs" dxfId="5678" priority="214" stopIfTrue="1" operator="equal">
      <formula>"振替"</formula>
    </cfRule>
  </conditionalFormatting>
  <conditionalFormatting sqref="Y68">
    <cfRule type="cellIs" dxfId="5677" priority="215" stopIfTrue="1" operator="equal">
      <formula>"未定"</formula>
    </cfRule>
  </conditionalFormatting>
  <conditionalFormatting sqref="L68">
    <cfRule type="cellIs" dxfId="5676" priority="210" stopIfTrue="1" operator="equal">
      <formula>"未定"</formula>
    </cfRule>
  </conditionalFormatting>
  <conditionalFormatting sqref="K68">
    <cfRule type="cellIs" dxfId="5675" priority="207" stopIfTrue="1" operator="equal">
      <formula>"休講"</formula>
    </cfRule>
    <cfRule type="cellIs" dxfId="5674" priority="208" stopIfTrue="1" operator="equal">
      <formula>"追加"</formula>
    </cfRule>
    <cfRule type="cellIs" dxfId="5673" priority="209" stopIfTrue="1" operator="equal">
      <formula>"振替"</formula>
    </cfRule>
  </conditionalFormatting>
  <conditionalFormatting sqref="L68">
    <cfRule type="cellIs" dxfId="5672" priority="203" stopIfTrue="1" operator="equal">
      <formula>"休講"</formula>
    </cfRule>
    <cfRule type="cellIs" dxfId="5671" priority="204" stopIfTrue="1" operator="equal">
      <formula>"追加"</formula>
    </cfRule>
    <cfRule type="cellIs" dxfId="5670" priority="205" stopIfTrue="1" operator="equal">
      <formula>"振替"</formula>
    </cfRule>
  </conditionalFormatting>
  <conditionalFormatting sqref="M68">
    <cfRule type="cellIs" dxfId="5669" priority="206" stopIfTrue="1" operator="equal">
      <formula>"未定"</formula>
    </cfRule>
  </conditionalFormatting>
  <conditionalFormatting sqref="T68">
    <cfRule type="cellIs" dxfId="5668" priority="202" stopIfTrue="1" operator="equal">
      <formula>"未定"</formula>
    </cfRule>
  </conditionalFormatting>
  <conditionalFormatting sqref="N41:O41">
    <cfRule type="cellIs" dxfId="5667" priority="199" stopIfTrue="1" operator="equal">
      <formula>"未定"</formula>
    </cfRule>
  </conditionalFormatting>
  <conditionalFormatting sqref="N41:O41">
    <cfRule type="cellIs" dxfId="5666" priority="200" stopIfTrue="1" operator="equal">
      <formula>"未定"</formula>
    </cfRule>
  </conditionalFormatting>
  <conditionalFormatting sqref="R41">
    <cfRule type="cellIs" dxfId="5665" priority="196" stopIfTrue="1" operator="equal">
      <formula>"休講"</formula>
    </cfRule>
    <cfRule type="cellIs" dxfId="5664" priority="197" stopIfTrue="1" operator="equal">
      <formula>"追加"</formula>
    </cfRule>
    <cfRule type="cellIs" dxfId="5663" priority="198" stopIfTrue="1" operator="equal">
      <formula>"振替"</formula>
    </cfRule>
  </conditionalFormatting>
  <conditionalFormatting sqref="S41">
    <cfRule type="cellIs" dxfId="5662" priority="195" stopIfTrue="1" operator="equal">
      <formula>"未定"</formula>
    </cfRule>
  </conditionalFormatting>
  <conditionalFormatting sqref="Z61:AA61">
    <cfRule type="cellIs" dxfId="5661" priority="194" stopIfTrue="1" operator="equal">
      <formula>"未定"</formula>
    </cfRule>
  </conditionalFormatting>
  <conditionalFormatting sqref="Z61:AA61">
    <cfRule type="cellIs" dxfId="5660" priority="193" stopIfTrue="1" operator="equal">
      <formula>"未定"</formula>
    </cfRule>
  </conditionalFormatting>
  <conditionalFormatting sqref="Z61:AA61">
    <cfRule type="cellIs" dxfId="5659" priority="190" stopIfTrue="1" operator="equal">
      <formula>"未定"</formula>
    </cfRule>
  </conditionalFormatting>
  <conditionalFormatting sqref="Z61:AA61">
    <cfRule type="cellIs" dxfId="5658" priority="192" stopIfTrue="1" operator="equal">
      <formula>"未定"</formula>
    </cfRule>
  </conditionalFormatting>
  <conditionalFormatting sqref="Z61:AA61">
    <cfRule type="cellIs" dxfId="5657" priority="191" stopIfTrue="1" operator="equal">
      <formula>"未定"</formula>
    </cfRule>
  </conditionalFormatting>
  <conditionalFormatting sqref="T41:U41">
    <cfRule type="cellIs" dxfId="5656" priority="188" stopIfTrue="1" operator="equal">
      <formula>"未定"</formula>
    </cfRule>
  </conditionalFormatting>
  <conditionalFormatting sqref="T41:U41">
    <cfRule type="cellIs" dxfId="5655" priority="189" stopIfTrue="1" operator="equal">
      <formula>"未定"</formula>
    </cfRule>
  </conditionalFormatting>
  <conditionalFormatting sqref="X41">
    <cfRule type="cellIs" dxfId="5654" priority="184" stopIfTrue="1" operator="equal">
      <formula>"休講"</formula>
    </cfRule>
    <cfRule type="cellIs" dxfId="5653" priority="185" stopIfTrue="1" operator="equal">
      <formula>"追加"</formula>
    </cfRule>
    <cfRule type="cellIs" dxfId="5652" priority="186" stopIfTrue="1" operator="equal">
      <formula>"振替"</formula>
    </cfRule>
  </conditionalFormatting>
  <conditionalFormatting sqref="Y41">
    <cfRule type="cellIs" dxfId="5651" priority="187" stopIfTrue="1" operator="equal">
      <formula>"未定"</formula>
    </cfRule>
  </conditionalFormatting>
  <conditionalFormatting sqref="T49:U49">
    <cfRule type="cellIs" dxfId="5650" priority="182" stopIfTrue="1" operator="equal">
      <formula>"未定"</formula>
    </cfRule>
  </conditionalFormatting>
  <conditionalFormatting sqref="T49:U49">
    <cfRule type="cellIs" dxfId="5649" priority="183" stopIfTrue="1" operator="equal">
      <formula>"未定"</formula>
    </cfRule>
  </conditionalFormatting>
  <conditionalFormatting sqref="AE43 AK43 M43:O43 S43 Y43">
    <cfRule type="cellIs" dxfId="5648" priority="126" stopIfTrue="1" operator="greaterThan">
      <formula>0</formula>
    </cfRule>
    <cfRule type="cellIs" dxfId="5647" priority="127" stopIfTrue="1" operator="lessThan">
      <formula>0</formula>
    </cfRule>
  </conditionalFormatting>
  <conditionalFormatting sqref="T43:U43">
    <cfRule type="cellIs" dxfId="5646" priority="124" stopIfTrue="1" operator="greaterThan">
      <formula>0</formula>
    </cfRule>
    <cfRule type="cellIs" dxfId="5645" priority="125" stopIfTrue="1" operator="lessThan">
      <formula>0</formula>
    </cfRule>
  </conditionalFormatting>
  <conditionalFormatting sqref="Z43:AA43">
    <cfRule type="cellIs" dxfId="5644" priority="122" stopIfTrue="1" operator="greaterThan">
      <formula>0</formula>
    </cfRule>
    <cfRule type="cellIs" dxfId="5643" priority="123" stopIfTrue="1" operator="lessThan">
      <formula>0</formula>
    </cfRule>
  </conditionalFormatting>
  <conditionalFormatting sqref="AF43:AG43">
    <cfRule type="cellIs" dxfId="5642" priority="120" stopIfTrue="1" operator="greaterThan">
      <formula>0</formula>
    </cfRule>
    <cfRule type="cellIs" dxfId="5641" priority="121" stopIfTrue="1" operator="lessThan">
      <formula>0</formula>
    </cfRule>
  </conditionalFormatting>
  <conditionalFormatting sqref="K43">
    <cfRule type="cellIs" dxfId="5640" priority="118" stopIfTrue="1" operator="greaterThan">
      <formula>0</formula>
    </cfRule>
    <cfRule type="cellIs" dxfId="5639" priority="119" stopIfTrue="1" operator="lessThan">
      <formula>0</formula>
    </cfRule>
  </conditionalFormatting>
  <conditionalFormatting sqref="Q43">
    <cfRule type="cellIs" dxfId="5638" priority="116" stopIfTrue="1" operator="greaterThan">
      <formula>0</formula>
    </cfRule>
    <cfRule type="cellIs" dxfId="5637" priority="117" stopIfTrue="1" operator="lessThan">
      <formula>0</formula>
    </cfRule>
  </conditionalFormatting>
  <conditionalFormatting sqref="W43">
    <cfRule type="cellIs" dxfId="5636" priority="114" stopIfTrue="1" operator="greaterThan">
      <formula>0</formula>
    </cfRule>
    <cfRule type="cellIs" dxfId="5635" priority="115" stopIfTrue="1" operator="lessThan">
      <formula>0</formula>
    </cfRule>
  </conditionalFormatting>
  <conditionalFormatting sqref="AC43">
    <cfRule type="cellIs" dxfId="5634" priority="112" stopIfTrue="1" operator="greaterThan">
      <formula>0</formula>
    </cfRule>
    <cfRule type="cellIs" dxfId="5633" priority="113" stopIfTrue="1" operator="lessThan">
      <formula>0</formula>
    </cfRule>
  </conditionalFormatting>
  <conditionalFormatting sqref="AI43">
    <cfRule type="cellIs" dxfId="5632" priority="110" stopIfTrue="1" operator="greaterThan">
      <formula>0</formula>
    </cfRule>
    <cfRule type="cellIs" dxfId="5631" priority="111" stopIfTrue="1" operator="lessThan">
      <formula>0</formula>
    </cfRule>
  </conditionalFormatting>
  <conditionalFormatting sqref="AE23 AK23 M23:O23 S23 Y23">
    <cfRule type="cellIs" dxfId="5630" priority="90" stopIfTrue="1" operator="greaterThan">
      <formula>0</formula>
    </cfRule>
    <cfRule type="cellIs" dxfId="5629" priority="91" stopIfTrue="1" operator="lessThan">
      <formula>0</formula>
    </cfRule>
  </conditionalFormatting>
  <conditionalFormatting sqref="T23:U23">
    <cfRule type="cellIs" dxfId="5628" priority="88" stopIfTrue="1" operator="greaterThan">
      <formula>0</formula>
    </cfRule>
    <cfRule type="cellIs" dxfId="5627" priority="89" stopIfTrue="1" operator="lessThan">
      <formula>0</formula>
    </cfRule>
  </conditionalFormatting>
  <conditionalFormatting sqref="Z23:AA23">
    <cfRule type="cellIs" dxfId="5626" priority="86" stopIfTrue="1" operator="greaterThan">
      <formula>0</formula>
    </cfRule>
    <cfRule type="cellIs" dxfId="5625" priority="87" stopIfTrue="1" operator="lessThan">
      <formula>0</formula>
    </cfRule>
  </conditionalFormatting>
  <conditionalFormatting sqref="AF23:AG23">
    <cfRule type="cellIs" dxfId="5624" priority="84" stopIfTrue="1" operator="greaterThan">
      <formula>0</formula>
    </cfRule>
    <cfRule type="cellIs" dxfId="5623" priority="85" stopIfTrue="1" operator="lessThan">
      <formula>0</formula>
    </cfRule>
  </conditionalFormatting>
  <conditionalFormatting sqref="K23">
    <cfRule type="cellIs" dxfId="5622" priority="82" stopIfTrue="1" operator="greaterThan">
      <formula>0</formula>
    </cfRule>
    <cfRule type="cellIs" dxfId="5621" priority="83" stopIfTrue="1" operator="lessThan">
      <formula>0</formula>
    </cfRule>
  </conditionalFormatting>
  <conditionalFormatting sqref="Q23">
    <cfRule type="cellIs" dxfId="5620" priority="80" stopIfTrue="1" operator="greaterThan">
      <formula>0</formula>
    </cfRule>
    <cfRule type="cellIs" dxfId="5619" priority="81" stopIfTrue="1" operator="lessThan">
      <formula>0</formula>
    </cfRule>
  </conditionalFormatting>
  <conditionalFormatting sqref="W23">
    <cfRule type="cellIs" dxfId="5618" priority="78" stopIfTrue="1" operator="greaterThan">
      <formula>0</formula>
    </cfRule>
    <cfRule type="cellIs" dxfId="5617" priority="79" stopIfTrue="1" operator="lessThan">
      <formula>0</formula>
    </cfRule>
  </conditionalFormatting>
  <conditionalFormatting sqref="AC23">
    <cfRule type="cellIs" dxfId="5616" priority="76" stopIfTrue="1" operator="greaterThan">
      <formula>0</formula>
    </cfRule>
    <cfRule type="cellIs" dxfId="5615" priority="77" stopIfTrue="1" operator="lessThan">
      <formula>0</formula>
    </cfRule>
  </conditionalFormatting>
  <conditionalFormatting sqref="AI23">
    <cfRule type="cellIs" dxfId="5614" priority="74" stopIfTrue="1" operator="greaterThan">
      <formula>0</formula>
    </cfRule>
    <cfRule type="cellIs" dxfId="5613" priority="75" stopIfTrue="1" operator="lessThan">
      <formula>0</formula>
    </cfRule>
  </conditionalFormatting>
  <conditionalFormatting sqref="AE33 AK33 M33:O33 S33 Y33">
    <cfRule type="cellIs" dxfId="5612" priority="72" stopIfTrue="1" operator="greaterThan">
      <formula>0</formula>
    </cfRule>
    <cfRule type="cellIs" dxfId="5611" priority="73" stopIfTrue="1" operator="lessThan">
      <formula>0</formula>
    </cfRule>
  </conditionalFormatting>
  <conditionalFormatting sqref="T33:U33">
    <cfRule type="cellIs" dxfId="5610" priority="70" stopIfTrue="1" operator="greaterThan">
      <formula>0</formula>
    </cfRule>
    <cfRule type="cellIs" dxfId="5609" priority="71" stopIfTrue="1" operator="lessThan">
      <formula>0</formula>
    </cfRule>
  </conditionalFormatting>
  <conditionalFormatting sqref="Z33:AA33">
    <cfRule type="cellIs" dxfId="5608" priority="68" stopIfTrue="1" operator="greaterThan">
      <formula>0</formula>
    </cfRule>
    <cfRule type="cellIs" dxfId="5607" priority="69" stopIfTrue="1" operator="lessThan">
      <formula>0</formula>
    </cfRule>
  </conditionalFormatting>
  <conditionalFormatting sqref="AF33:AG33">
    <cfRule type="cellIs" dxfId="5606" priority="66" stopIfTrue="1" operator="greaterThan">
      <formula>0</formula>
    </cfRule>
    <cfRule type="cellIs" dxfId="5605" priority="67" stopIfTrue="1" operator="lessThan">
      <formula>0</formula>
    </cfRule>
  </conditionalFormatting>
  <conditionalFormatting sqref="K33">
    <cfRule type="cellIs" dxfId="5604" priority="64" stopIfTrue="1" operator="greaterThan">
      <formula>0</formula>
    </cfRule>
    <cfRule type="cellIs" dxfId="5603" priority="65" stopIfTrue="1" operator="lessThan">
      <formula>0</formula>
    </cfRule>
  </conditionalFormatting>
  <conditionalFormatting sqref="Q33">
    <cfRule type="cellIs" dxfId="5602" priority="62" stopIfTrue="1" operator="greaterThan">
      <formula>0</formula>
    </cfRule>
    <cfRule type="cellIs" dxfId="5601" priority="63" stopIfTrue="1" operator="lessThan">
      <formula>0</formula>
    </cfRule>
  </conditionalFormatting>
  <conditionalFormatting sqref="W33">
    <cfRule type="cellIs" dxfId="5600" priority="60" stopIfTrue="1" operator="greaterThan">
      <formula>0</formula>
    </cfRule>
    <cfRule type="cellIs" dxfId="5599" priority="61" stopIfTrue="1" operator="lessThan">
      <formula>0</formula>
    </cfRule>
  </conditionalFormatting>
  <conditionalFormatting sqref="AC33">
    <cfRule type="cellIs" dxfId="5598" priority="58" stopIfTrue="1" operator="greaterThan">
      <formula>0</formula>
    </cfRule>
    <cfRule type="cellIs" dxfId="5597" priority="59" stopIfTrue="1" operator="lessThan">
      <formula>0</formula>
    </cfRule>
  </conditionalFormatting>
  <conditionalFormatting sqref="AI33">
    <cfRule type="cellIs" dxfId="5596" priority="56" stopIfTrue="1" operator="greaterThan">
      <formula>0</formula>
    </cfRule>
    <cfRule type="cellIs" dxfId="5595" priority="57" stopIfTrue="1" operator="lessThan">
      <formula>0</formula>
    </cfRule>
  </conditionalFormatting>
  <conditionalFormatting sqref="AE53 AK53 M53:O53 S53 Y53">
    <cfRule type="cellIs" dxfId="5594" priority="54" stopIfTrue="1" operator="greaterThan">
      <formula>0</formula>
    </cfRule>
    <cfRule type="cellIs" dxfId="5593" priority="55" stopIfTrue="1" operator="lessThan">
      <formula>0</formula>
    </cfRule>
  </conditionalFormatting>
  <conditionalFormatting sqref="T53:U53">
    <cfRule type="cellIs" dxfId="5592" priority="52" stopIfTrue="1" operator="greaterThan">
      <formula>0</formula>
    </cfRule>
    <cfRule type="cellIs" dxfId="5591" priority="53" stopIfTrue="1" operator="lessThan">
      <formula>0</formula>
    </cfRule>
  </conditionalFormatting>
  <conditionalFormatting sqref="Z53:AA53">
    <cfRule type="cellIs" dxfId="5590" priority="50" stopIfTrue="1" operator="greaterThan">
      <formula>0</formula>
    </cfRule>
    <cfRule type="cellIs" dxfId="5589" priority="51" stopIfTrue="1" operator="lessThan">
      <formula>0</formula>
    </cfRule>
  </conditionalFormatting>
  <conditionalFormatting sqref="AF53:AG53">
    <cfRule type="cellIs" dxfId="5588" priority="48" stopIfTrue="1" operator="greaterThan">
      <formula>0</formula>
    </cfRule>
    <cfRule type="cellIs" dxfId="5587" priority="49" stopIfTrue="1" operator="lessThan">
      <formula>0</formula>
    </cfRule>
  </conditionalFormatting>
  <conditionalFormatting sqref="K53">
    <cfRule type="cellIs" dxfId="5586" priority="46" stopIfTrue="1" operator="greaterThan">
      <formula>0</formula>
    </cfRule>
    <cfRule type="cellIs" dxfId="5585" priority="47" stopIfTrue="1" operator="lessThan">
      <formula>0</formula>
    </cfRule>
  </conditionalFormatting>
  <conditionalFormatting sqref="Q53">
    <cfRule type="cellIs" dxfId="5584" priority="44" stopIfTrue="1" operator="greaterThan">
      <formula>0</formula>
    </cfRule>
    <cfRule type="cellIs" dxfId="5583" priority="45" stopIfTrue="1" operator="lessThan">
      <formula>0</formula>
    </cfRule>
  </conditionalFormatting>
  <conditionalFormatting sqref="W53">
    <cfRule type="cellIs" dxfId="5582" priority="42" stopIfTrue="1" operator="greaterThan">
      <formula>0</formula>
    </cfRule>
    <cfRule type="cellIs" dxfId="5581" priority="43" stopIfTrue="1" operator="lessThan">
      <formula>0</formula>
    </cfRule>
  </conditionalFormatting>
  <conditionalFormatting sqref="AC53">
    <cfRule type="cellIs" dxfId="5580" priority="40" stopIfTrue="1" operator="greaterThan">
      <formula>0</formula>
    </cfRule>
    <cfRule type="cellIs" dxfId="5579" priority="41" stopIfTrue="1" operator="lessThan">
      <formula>0</formula>
    </cfRule>
  </conditionalFormatting>
  <conditionalFormatting sqref="AI53">
    <cfRule type="cellIs" dxfId="5578" priority="38" stopIfTrue="1" operator="greaterThan">
      <formula>0</formula>
    </cfRule>
    <cfRule type="cellIs" dxfId="5577" priority="39" stopIfTrue="1" operator="lessThan">
      <formula>0</formula>
    </cfRule>
  </conditionalFormatting>
  <conditionalFormatting sqref="AE63 AK63 M63:O63 S63 Y63">
    <cfRule type="cellIs" dxfId="5576" priority="36" stopIfTrue="1" operator="greaterThan">
      <formula>0</formula>
    </cfRule>
    <cfRule type="cellIs" dxfId="5575" priority="37" stopIfTrue="1" operator="lessThan">
      <formula>0</formula>
    </cfRule>
  </conditionalFormatting>
  <conditionalFormatting sqref="T63:U63">
    <cfRule type="cellIs" dxfId="5574" priority="34" stopIfTrue="1" operator="greaterThan">
      <formula>0</formula>
    </cfRule>
    <cfRule type="cellIs" dxfId="5573" priority="35" stopIfTrue="1" operator="lessThan">
      <formula>0</formula>
    </cfRule>
  </conditionalFormatting>
  <conditionalFormatting sqref="Z63:AA63">
    <cfRule type="cellIs" dxfId="5572" priority="32" stopIfTrue="1" operator="greaterThan">
      <formula>0</formula>
    </cfRule>
    <cfRule type="cellIs" dxfId="5571" priority="33" stopIfTrue="1" operator="lessThan">
      <formula>0</formula>
    </cfRule>
  </conditionalFormatting>
  <conditionalFormatting sqref="AF63:AG63">
    <cfRule type="cellIs" dxfId="5570" priority="30" stopIfTrue="1" operator="greaterThan">
      <formula>0</formula>
    </cfRule>
    <cfRule type="cellIs" dxfId="5569" priority="31" stopIfTrue="1" operator="lessThan">
      <formula>0</formula>
    </cfRule>
  </conditionalFormatting>
  <conditionalFormatting sqref="K63">
    <cfRule type="cellIs" dxfId="5568" priority="28" stopIfTrue="1" operator="greaterThan">
      <formula>0</formula>
    </cfRule>
    <cfRule type="cellIs" dxfId="5567" priority="29" stopIfTrue="1" operator="lessThan">
      <formula>0</formula>
    </cfRule>
  </conditionalFormatting>
  <conditionalFormatting sqref="Q63">
    <cfRule type="cellIs" dxfId="5566" priority="26" stopIfTrue="1" operator="greaterThan">
      <formula>0</formula>
    </cfRule>
    <cfRule type="cellIs" dxfId="5565" priority="27" stopIfTrue="1" operator="lessThan">
      <formula>0</formula>
    </cfRule>
  </conditionalFormatting>
  <conditionalFormatting sqref="W63">
    <cfRule type="cellIs" dxfId="5564" priority="24" stopIfTrue="1" operator="greaterThan">
      <formula>0</formula>
    </cfRule>
    <cfRule type="cellIs" dxfId="5563" priority="25" stopIfTrue="1" operator="lessThan">
      <formula>0</formula>
    </cfRule>
  </conditionalFormatting>
  <conditionalFormatting sqref="AC63">
    <cfRule type="cellIs" dxfId="5562" priority="22" stopIfTrue="1" operator="greaterThan">
      <formula>0</formula>
    </cfRule>
    <cfRule type="cellIs" dxfId="5561" priority="23" stopIfTrue="1" operator="lessThan">
      <formula>0</formula>
    </cfRule>
  </conditionalFormatting>
  <conditionalFormatting sqref="AI63">
    <cfRule type="cellIs" dxfId="5560" priority="20" stopIfTrue="1" operator="greaterThan">
      <formula>0</formula>
    </cfRule>
    <cfRule type="cellIs" dxfId="5559" priority="21" stopIfTrue="1" operator="lessThan">
      <formula>0</formula>
    </cfRule>
  </conditionalFormatting>
  <conditionalFormatting sqref="AE74 AK74 M74:O74 S74 Y74">
    <cfRule type="cellIs" dxfId="5558" priority="18" stopIfTrue="1" operator="greaterThan">
      <formula>0</formula>
    </cfRule>
    <cfRule type="cellIs" dxfId="5557" priority="19" stopIfTrue="1" operator="lessThan">
      <formula>0</formula>
    </cfRule>
  </conditionalFormatting>
  <conditionalFormatting sqref="T74:U74">
    <cfRule type="cellIs" dxfId="5556" priority="16" stopIfTrue="1" operator="greaterThan">
      <formula>0</formula>
    </cfRule>
    <cfRule type="cellIs" dxfId="5555" priority="17" stopIfTrue="1" operator="lessThan">
      <formula>0</formula>
    </cfRule>
  </conditionalFormatting>
  <conditionalFormatting sqref="Z74:AA74">
    <cfRule type="cellIs" dxfId="5554" priority="14" stopIfTrue="1" operator="greaterThan">
      <formula>0</formula>
    </cfRule>
    <cfRule type="cellIs" dxfId="5553" priority="15" stopIfTrue="1" operator="lessThan">
      <formula>0</formula>
    </cfRule>
  </conditionalFormatting>
  <conditionalFormatting sqref="AF74:AG74">
    <cfRule type="cellIs" dxfId="5552" priority="12" stopIfTrue="1" operator="greaterThan">
      <formula>0</formula>
    </cfRule>
    <cfRule type="cellIs" dxfId="5551" priority="13" stopIfTrue="1" operator="lessThan">
      <formula>0</formula>
    </cfRule>
  </conditionalFormatting>
  <conditionalFormatting sqref="K74">
    <cfRule type="cellIs" dxfId="5550" priority="10" stopIfTrue="1" operator="greaterThan">
      <formula>0</formula>
    </cfRule>
    <cfRule type="cellIs" dxfId="5549" priority="11" stopIfTrue="1" operator="lessThan">
      <formula>0</formula>
    </cfRule>
  </conditionalFormatting>
  <conditionalFormatting sqref="Q74">
    <cfRule type="cellIs" dxfId="5548" priority="8" stopIfTrue="1" operator="greaterThan">
      <formula>0</formula>
    </cfRule>
    <cfRule type="cellIs" dxfId="5547" priority="9" stopIfTrue="1" operator="lessThan">
      <formula>0</formula>
    </cfRule>
  </conditionalFormatting>
  <conditionalFormatting sqref="W74">
    <cfRule type="cellIs" dxfId="5546" priority="6" stopIfTrue="1" operator="greaterThan">
      <formula>0</formula>
    </cfRule>
    <cfRule type="cellIs" dxfId="5545" priority="7" stopIfTrue="1" operator="lessThan">
      <formula>0</formula>
    </cfRule>
  </conditionalFormatting>
  <conditionalFormatting sqref="AC74">
    <cfRule type="cellIs" dxfId="5544" priority="4" stopIfTrue="1" operator="greaterThan">
      <formula>0</formula>
    </cfRule>
    <cfRule type="cellIs" dxfId="5543" priority="5" stopIfTrue="1" operator="lessThan">
      <formula>0</formula>
    </cfRule>
  </conditionalFormatting>
  <conditionalFormatting sqref="AI74">
    <cfRule type="cellIs" dxfId="5542" priority="2" stopIfTrue="1" operator="greaterThan">
      <formula>0</formula>
    </cfRule>
    <cfRule type="cellIs" dxfId="5541" priority="3" stopIfTrue="1" operator="lessThan">
      <formula>0</formula>
    </cfRule>
  </conditionalFormatting>
  <conditionalFormatting sqref="Y36">
    <cfRule type="cellIs" dxfId="5540" priority="1" stopIfTrue="1" operator="equal">
      <formula>"未定"</formula>
    </cfRule>
  </conditionalFormatting>
  <dataValidations xWindow="1491" yWindow="588" count="9">
    <dataValidation type="list" allowBlank="1" showInputMessage="1" showErrorMessage="1" promptTitle="講師名" prompt="講師名を選択して下さい" sqref="M66:M68 M15:M17 M35:M37 Y45:Y50 AK15:AK22 Y15:Y22 M25:M27 AK25:AK32 AE30:AE32 AE66:AE73 AE25:AE28 S15:S18 AK35:AK42 Y66:Y73 M45:M47 S35:S42 S55:S62 AK45:AK52 M55:M57 AE35:AE42 AK55:AK62 AK66:AK73 S66:S73 S45:S52 AE15:AE19 AE57:AE62 AE55 AD56 Y25:Y32 S25:S32 AE45:AE50 Y55:Y62 Y35:Y42" xr:uid="{3F1019D5-4DCB-4C64-BADE-ED06318DCB3D}">
      <formula1>INDIRECT("data!$i$3:$i$50")</formula1>
    </dataValidation>
    <dataValidation type="list" allowBlank="1" showInputMessage="1" showErrorMessage="1" promptTitle="科目" prompt="科目を選択して下さい" sqref="K47 K55 K57 K45 K35:K36 K66:K67" xr:uid="{5F64A7FB-9942-4A1A-A4DE-F3074BAF8FF1}">
      <formula1>INDIRECT("data!$Ａｄ$3:$Ａｄ$100")</formula1>
    </dataValidation>
    <dataValidation type="list" allowBlank="1" showInputMessage="1" showErrorMessage="1" promptTitle="生徒略称" prompt="生徒略称を選択して下さい" sqref="J36 J47 J55 J57 J45 J66:J67" xr:uid="{86ADCE2D-3707-4F91-86D4-B498B413F41D}">
      <formula1>INDIRECT("data!$ｚ$3:$ｚ$100")</formula1>
    </dataValidation>
    <dataValidation type="list" allowBlank="1" showInputMessage="1" showErrorMessage="1" promptTitle="授業区分" prompt="選択して下さい" sqref="R45:R52 X25:X28 R15:R18 X15:X18 AJ15:AJ18 L15:L17 X45:X50 AD66:AD73 AD25:AD28 AJ25:AJ28 R25:R28 L25:L27 L35:L36 AJ35:AJ42 L66:L68 L45:L47 R42 R55:R62 AJ45:AJ52 L55:L57 AD35:AD42 AJ55:AJ62 R66:R73 AJ66:AJ73 X66:X73 X55:X62 AD15:AD19 X36 R37:R38 AD45:AD50 AD55:AD62 R40 X39:X42" xr:uid="{89A9F610-2689-4A5B-9FDD-E833C251CA3F}">
      <formula1>INDIRECT("data!$c$4:$c$10")</formula1>
    </dataValidation>
    <dataValidation type="list" allowBlank="1" showInputMessage="1" showErrorMessage="1" promptTitle="科目" prompt="科目を選択して下さい" sqref="K56 K37 K46 K15:K17 AC24 K26:K27 AC44:AC46 W24 Q24 AC48:AC50 AC66:AC72 Q37:Q42 AI24:AI32 W44:W50 AC54:AC62 W66:W73 AI34:AI42 Q44:Q52 W54:W62 W26:W28 Q54:Q62 AI44:AI52 AI54:AI62 Q66:Q73 AI66:AI73 AC34:AC42 K68 AC15 Q34 W34:W35 W37:W42" xr:uid="{25C85206-47F6-449F-9267-31637672AC83}">
      <formula1>INDIRECT("data!$ae$3:$ae$100")</formula1>
    </dataValidation>
    <dataValidation type="list" allowBlank="1" showInputMessage="1" showErrorMessage="1" sqref="P38 P40 P42" xr:uid="{B03D4B8E-3282-448F-8404-FF10A1D8A44D}">
      <formula1>INDIRECT("data!$S$3:$S$100")</formula1>
    </dataValidation>
    <dataValidation type="list" allowBlank="1" showInputMessage="1" showErrorMessage="1" promptTitle="生徒略称" prompt="生徒略称を選択して下さい" sqref="J56 J37 J46 AH35:AH42 J15:J17 V45:V50 AH15:AH22 P15:P18 V15:V22 J25:J27 AH25:AH32 AB30:AB32 AB66:AB73 J35 P45:P52 AB15:AB19 P66:P73 AH45:AH52 P35:P37 AB35:AB42 AH55:AH62 AH66:AH73 V66:V73 P41 V55:V62 P25:P32 V25:V32 AB25:AB28 P39 AB45:AB50 AB55:AB62 P55:P62 J68 V35:V42" xr:uid="{E4E72861-DE1C-4AAB-80F6-E1188D5FF123}">
      <formula1>INDIRECT("data!$S$3:$S$100")</formula1>
    </dataValidation>
    <dataValidation type="list" allowBlank="1" showInputMessage="1" showErrorMessage="1" promptTitle="授業区分" prompt="選択して下さい" sqref="AD30:AD32 L37 X19:X22 AJ29:AJ32 X29:X32 X35 AJ19:AJ22 R29:R32 R35:R36 R39 X37:X38 R41" xr:uid="{5C6CA7D5-FDF9-48E2-B120-81F3C0EADA75}">
      <formula1>INDIRECT("data!$c$4:$c$13")</formula1>
    </dataValidation>
    <dataValidation type="list" allowBlank="1" showInputMessage="1" showErrorMessage="1" promptTitle="科目" prompt="科目を選択して下さい" sqref="W15:W22 AC16:AC19 Q15:Q22 Q30:Q32 W29:W32 W25 AC25:AC32 Q25:Q28 K25 W36" xr:uid="{7063A19A-B313-453B-B211-B586D5429883}">
      <formula1>INDIRECT("data!$af$3:$af$100")</formula1>
    </dataValidation>
  </dataValidations>
  <pageMargins left="0.25" right="0.25" top="0.75" bottom="0.75" header="0.3" footer="0.3"/>
  <pageSetup paperSize="9" scale="48" orientation="portrait" r:id="rId1"/>
  <headerFooter alignWithMargins="0"/>
  <colBreaks count="1" manualBreakCount="1"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BA3A3-E4BC-453A-B153-03C4DEFFCF13}">
  <sheetPr>
    <pageSetUpPr fitToPage="1"/>
  </sheetPr>
  <dimension ref="B1:AM75"/>
  <sheetViews>
    <sheetView tabSelected="1" zoomScaleNormal="100" workbookViewId="0">
      <pane ySplit="13" topLeftCell="A14" activePane="bottomLeft" state="frozen"/>
      <selection activeCell="R37" sqref="R37"/>
      <selection pane="bottomLeft" activeCell="O59" sqref="O59"/>
    </sheetView>
  </sheetViews>
  <sheetFormatPr defaultColWidth="9" defaultRowHeight="11.25" customHeight="1" x14ac:dyDescent="0.2"/>
  <cols>
    <col min="1" max="1" width="3" style="23" customWidth="1"/>
    <col min="2" max="2" width="7.453125" style="23" customWidth="1"/>
    <col min="3" max="3" width="3.08984375" style="23" customWidth="1"/>
    <col min="4" max="7" width="6.26953125" style="23" customWidth="1"/>
    <col min="8" max="11" width="5.6328125" style="23" customWidth="1"/>
    <col min="12" max="12" width="7" style="23" customWidth="1"/>
    <col min="13" max="36" width="5.6328125" style="23" customWidth="1"/>
    <col min="37" max="16384" width="9" style="23"/>
  </cols>
  <sheetData>
    <row r="1" spans="2:39" ht="10.5" customHeight="1" thickBot="1" x14ac:dyDescent="0.25">
      <c r="B1" s="24"/>
      <c r="C1" s="24"/>
      <c r="D1" s="24"/>
      <c r="E1" s="24"/>
    </row>
    <row r="2" spans="2:39" s="167" customFormat="1" ht="11.25" customHeight="1" x14ac:dyDescent="0.2">
      <c r="B2" s="1244">
        <f>日付!A1</f>
        <v>43709</v>
      </c>
      <c r="C2" s="1245"/>
      <c r="D2" s="1245"/>
      <c r="E2" s="1248" t="s">
        <v>133</v>
      </c>
      <c r="F2" s="1248"/>
      <c r="G2" s="1248"/>
      <c r="H2" s="1248"/>
      <c r="I2" s="1248"/>
      <c r="J2" s="1248"/>
      <c r="K2" s="1249"/>
      <c r="L2" s="25"/>
      <c r="M2" s="1252">
        <f>日付!A1</f>
        <v>43709</v>
      </c>
      <c r="N2" s="1253"/>
      <c r="O2" s="1227" t="s">
        <v>433</v>
      </c>
      <c r="P2" s="1256">
        <f>EOMONTH(M2,0)</f>
        <v>43738</v>
      </c>
      <c r="Q2" s="1257"/>
      <c r="R2" s="1260"/>
      <c r="S2" s="1261"/>
      <c r="V2" s="168" t="s">
        <v>137</v>
      </c>
      <c r="W2" s="169"/>
      <c r="X2" s="170" t="s">
        <v>31</v>
      </c>
      <c r="AC2" s="171"/>
      <c r="AD2" s="172"/>
      <c r="AE2" s="173" t="s">
        <v>3</v>
      </c>
      <c r="AF2" s="174"/>
      <c r="AG2" s="174"/>
      <c r="AH2" s="174"/>
      <c r="AI2" s="1276" t="s">
        <v>165</v>
      </c>
      <c r="AJ2" s="1227"/>
      <c r="AK2" s="1227"/>
      <c r="AL2" s="1229" t="s">
        <v>166</v>
      </c>
    </row>
    <row r="3" spans="2:39" s="167" customFormat="1" ht="11.25" customHeight="1" thickBot="1" x14ac:dyDescent="0.25">
      <c r="B3" s="1246"/>
      <c r="C3" s="1247"/>
      <c r="D3" s="1247"/>
      <c r="E3" s="1250"/>
      <c r="F3" s="1250"/>
      <c r="G3" s="1250"/>
      <c r="H3" s="1250"/>
      <c r="I3" s="1250"/>
      <c r="J3" s="1250"/>
      <c r="K3" s="1251"/>
      <c r="L3" s="25"/>
      <c r="M3" s="1254"/>
      <c r="N3" s="1255"/>
      <c r="O3" s="1228"/>
      <c r="P3" s="1258"/>
      <c r="Q3" s="1259"/>
      <c r="R3" s="1262"/>
      <c r="S3" s="1258"/>
      <c r="V3" s="175" t="s">
        <v>138</v>
      </c>
      <c r="W3" s="176"/>
      <c r="X3" s="177" t="s">
        <v>31</v>
      </c>
      <c r="Z3" s="178"/>
      <c r="AA3" s="178"/>
      <c r="AB3" s="178"/>
      <c r="AC3" s="179"/>
      <c r="AD3" s="180"/>
      <c r="AE3" s="181">
        <f>COUNTA(AC2:AD3)</f>
        <v>0</v>
      </c>
      <c r="AF3" s="174"/>
      <c r="AG3" s="174"/>
      <c r="AH3" s="174"/>
      <c r="AI3" s="1277"/>
      <c r="AJ3" s="1228"/>
      <c r="AK3" s="1228"/>
      <c r="AL3" s="1230"/>
    </row>
    <row r="4" spans="2:39" s="167" customFormat="1" ht="11.25" hidden="1" customHeight="1" thickBot="1" x14ac:dyDescent="0.25">
      <c r="B4" s="41"/>
      <c r="C4" s="41"/>
      <c r="D4" s="41"/>
      <c r="E4" s="2"/>
      <c r="F4" s="2"/>
      <c r="G4" s="2"/>
      <c r="H4" s="2"/>
      <c r="I4" s="2"/>
      <c r="J4" s="2"/>
      <c r="K4" s="2"/>
      <c r="L4" s="25"/>
      <c r="M4" s="183"/>
      <c r="N4" s="183"/>
      <c r="O4" s="183"/>
      <c r="P4" s="183"/>
      <c r="Q4" s="184"/>
      <c r="R4" s="185"/>
      <c r="S4" s="185"/>
      <c r="W4" s="186"/>
      <c r="X4" s="186"/>
      <c r="Y4" s="187"/>
      <c r="Z4" s="178"/>
      <c r="AA4" s="178"/>
      <c r="AB4" s="178"/>
      <c r="AC4" s="188"/>
      <c r="AD4" s="188"/>
      <c r="AF4" s="174"/>
      <c r="AG4" s="174"/>
      <c r="AH4" s="174"/>
      <c r="AI4" s="182"/>
      <c r="AJ4" s="184"/>
      <c r="AK4" s="184"/>
      <c r="AL4" s="182"/>
    </row>
    <row r="5" spans="2:39" s="167" customFormat="1" ht="11.25" customHeight="1" thickBot="1" x14ac:dyDescent="0.25">
      <c r="B5" s="1231" t="s">
        <v>126</v>
      </c>
      <c r="C5" s="1234" t="s">
        <v>38</v>
      </c>
      <c r="D5" s="1236" t="s">
        <v>25</v>
      </c>
      <c r="E5" s="1238" t="s">
        <v>26</v>
      </c>
      <c r="F5" s="1240" t="s">
        <v>767</v>
      </c>
      <c r="G5" s="1242" t="s">
        <v>768</v>
      </c>
      <c r="H5" s="1240" t="s">
        <v>99</v>
      </c>
      <c r="I5" s="1263" t="s">
        <v>100</v>
      </c>
      <c r="J5" s="1240" t="s">
        <v>31</v>
      </c>
      <c r="K5" s="1265" t="s">
        <v>434</v>
      </c>
      <c r="L5" s="1268" t="s">
        <v>435</v>
      </c>
      <c r="M5" s="550"/>
      <c r="N5" s="547"/>
      <c r="O5" s="1271" t="s">
        <v>171</v>
      </c>
      <c r="P5" s="1272"/>
      <c r="Q5" s="701" t="s">
        <v>25</v>
      </c>
      <c r="R5" s="190" t="s">
        <v>26</v>
      </c>
      <c r="S5" s="190" t="s">
        <v>169</v>
      </c>
      <c r="T5" s="190" t="s">
        <v>98</v>
      </c>
      <c r="U5" s="190" t="s">
        <v>99</v>
      </c>
      <c r="V5" s="1273" t="s">
        <v>30</v>
      </c>
      <c r="W5" s="1274"/>
      <c r="X5" s="1275"/>
      <c r="Y5" s="705"/>
      <c r="Z5" s="705"/>
      <c r="AA5" s="705"/>
      <c r="AB5" s="706"/>
      <c r="AC5" s="704"/>
      <c r="AD5" s="1219" t="s">
        <v>172</v>
      </c>
      <c r="AE5" s="1221" t="s">
        <v>57</v>
      </c>
      <c r="AF5" s="191"/>
      <c r="AG5" s="191"/>
      <c r="AH5" s="191"/>
      <c r="AI5" s="191"/>
      <c r="AJ5" s="191"/>
      <c r="AK5" s="186"/>
      <c r="AL5" s="1188"/>
      <c r="AM5" s="186"/>
    </row>
    <row r="6" spans="2:39" s="186" customFormat="1" ht="11.25" customHeight="1" thickBot="1" x14ac:dyDescent="0.25">
      <c r="B6" s="1232"/>
      <c r="C6" s="1235"/>
      <c r="D6" s="1237"/>
      <c r="E6" s="1239"/>
      <c r="F6" s="1241"/>
      <c r="G6" s="1243"/>
      <c r="H6" s="1241"/>
      <c r="I6" s="1264"/>
      <c r="J6" s="1241"/>
      <c r="K6" s="1266"/>
      <c r="L6" s="1269"/>
      <c r="M6" s="550"/>
      <c r="N6" s="548"/>
      <c r="O6" s="1222" t="str">
        <f>H12</f>
        <v>15：15～16:45</v>
      </c>
      <c r="P6" s="1223"/>
      <c r="Q6" s="192">
        <f>K23</f>
        <v>1</v>
      </c>
      <c r="R6" s="193">
        <f>K33</f>
        <v>1</v>
      </c>
      <c r="S6" s="192">
        <f>K43</f>
        <v>0</v>
      </c>
      <c r="T6" s="192">
        <f>K53</f>
        <v>1</v>
      </c>
      <c r="U6" s="192">
        <f>K63</f>
        <v>0</v>
      </c>
      <c r="V6" s="1224" t="str">
        <f>H65</f>
        <v>13：00～14：30</v>
      </c>
      <c r="W6" s="1225"/>
      <c r="X6" s="708">
        <f>K74</f>
        <v>1</v>
      </c>
      <c r="Y6" s="1226"/>
      <c r="Z6" s="1226"/>
      <c r="AA6" s="707"/>
      <c r="AB6" s="707"/>
      <c r="AC6" s="704"/>
      <c r="AD6" s="1219"/>
      <c r="AE6" s="1221"/>
      <c r="AF6" s="194"/>
      <c r="AG6" s="194"/>
      <c r="AH6" s="194"/>
      <c r="AI6" s="194"/>
      <c r="AJ6" s="702"/>
      <c r="AL6" s="1188"/>
    </row>
    <row r="7" spans="2:39" s="186" customFormat="1" ht="11.25" customHeight="1" x14ac:dyDescent="0.2">
      <c r="B7" s="1232"/>
      <c r="C7" s="45" t="s">
        <v>129</v>
      </c>
      <c r="D7" s="47">
        <f>IF(ISBLANK(C18),"",C18)</f>
        <v>4</v>
      </c>
      <c r="E7" s="47">
        <f>IF(ISBLANK(C28),"",C28)</f>
        <v>4</v>
      </c>
      <c r="F7" s="47">
        <f>IF(ISBLANK(C38),"",C38)</f>
        <v>4</v>
      </c>
      <c r="G7" s="47">
        <f>IF(ISBLANK(C38),"",C38)</f>
        <v>4</v>
      </c>
      <c r="H7" s="47">
        <f>IF(ISBLANK(C38),"",C38)</f>
        <v>4</v>
      </c>
      <c r="I7" s="47">
        <f>IF(ISBLANK(C69),"",C69)</f>
        <v>5</v>
      </c>
      <c r="J7" s="47"/>
      <c r="K7" s="1266"/>
      <c r="L7" s="1269"/>
      <c r="M7" s="550"/>
      <c r="N7" s="548"/>
      <c r="O7" s="1209" t="str">
        <f>N12</f>
        <v>16：50～18：20</v>
      </c>
      <c r="P7" s="1210"/>
      <c r="Q7" s="196">
        <f>Q23</f>
        <v>2</v>
      </c>
      <c r="R7" s="197">
        <f>Q33</f>
        <v>6</v>
      </c>
      <c r="S7" s="196">
        <f>Q43</f>
        <v>3</v>
      </c>
      <c r="T7" s="196">
        <f>Q53</f>
        <v>3</v>
      </c>
      <c r="U7" s="196">
        <f>Q63</f>
        <v>3</v>
      </c>
      <c r="V7" s="1211" t="str">
        <f>N65</f>
        <v>14：35～16：05</v>
      </c>
      <c r="W7" s="1212"/>
      <c r="X7" s="709">
        <f>Q74</f>
        <v>1</v>
      </c>
      <c r="Y7" s="1213"/>
      <c r="Z7" s="1213"/>
      <c r="AA7" s="706"/>
      <c r="AB7" s="705"/>
      <c r="AC7" s="704"/>
      <c r="AD7" s="1217" t="s">
        <v>174</v>
      </c>
      <c r="AE7" s="1219" t="s">
        <v>436</v>
      </c>
      <c r="AF7" s="198"/>
      <c r="AG7" s="198"/>
      <c r="AH7" s="198"/>
      <c r="AI7" s="198"/>
      <c r="AJ7" s="702"/>
      <c r="AL7" s="1220"/>
    </row>
    <row r="8" spans="2:39" s="186" customFormat="1" ht="11.25" customHeight="1" thickBot="1" x14ac:dyDescent="0.25">
      <c r="B8" s="1232"/>
      <c r="C8" s="45" t="s">
        <v>437</v>
      </c>
      <c r="D8" s="50">
        <f>IF(ISBLANK(C21),"",C21)</f>
        <v>7</v>
      </c>
      <c r="E8" s="51">
        <f>IF(ISBLANK(C31),"",C31)</f>
        <v>7</v>
      </c>
      <c r="F8" s="51">
        <f>IF(ISBLANK(C41),"",C41)</f>
        <v>7</v>
      </c>
      <c r="G8" s="51">
        <f>IF(ISBLANK(C41),"",C41)</f>
        <v>7</v>
      </c>
      <c r="H8" s="51">
        <f>IF(ISBLANK(C41),"",C41)</f>
        <v>7</v>
      </c>
      <c r="I8" s="51">
        <f>IF(ISBLANK(C72),"",C72)</f>
        <v>7</v>
      </c>
      <c r="J8" s="51"/>
      <c r="K8" s="1267"/>
      <c r="L8" s="1270"/>
      <c r="M8" s="550"/>
      <c r="N8" s="548"/>
      <c r="O8" s="1209" t="str">
        <f>T12</f>
        <v>18：25～19：55</v>
      </c>
      <c r="P8" s="1210"/>
      <c r="Q8" s="196">
        <f>W23</f>
        <v>3</v>
      </c>
      <c r="R8" s="197">
        <f>W33</f>
        <v>5</v>
      </c>
      <c r="S8" s="703">
        <f>W43</f>
        <v>5</v>
      </c>
      <c r="T8" s="196">
        <f>W53</f>
        <v>5</v>
      </c>
      <c r="U8" s="196">
        <f>W63</f>
        <v>4</v>
      </c>
      <c r="V8" s="1211" t="str">
        <f>T65</f>
        <v>16：10～17：40</v>
      </c>
      <c r="W8" s="1212"/>
      <c r="X8" s="709">
        <f>W74</f>
        <v>2</v>
      </c>
      <c r="Y8" s="1213"/>
      <c r="Z8" s="1213"/>
      <c r="AA8" s="706"/>
      <c r="AB8" s="705"/>
      <c r="AC8" s="704"/>
      <c r="AD8" s="1218"/>
      <c r="AE8" s="1219"/>
      <c r="AF8" s="198"/>
      <c r="AG8" s="198"/>
      <c r="AH8" s="198"/>
      <c r="AI8" s="198"/>
      <c r="AJ8" s="702"/>
      <c r="AL8" s="1188"/>
    </row>
    <row r="9" spans="2:39" s="186" customFormat="1" ht="11.25" customHeight="1" thickTop="1" thickBot="1" x14ac:dyDescent="0.25">
      <c r="B9" s="1232"/>
      <c r="C9" s="46" t="s">
        <v>135</v>
      </c>
      <c r="D9" s="48">
        <f>IF(ISBLANK(B15),"",B19)</f>
        <v>9</v>
      </c>
      <c r="E9" s="48">
        <f>IF(ISBLANK(B25),"",B29)</f>
        <v>16</v>
      </c>
      <c r="F9" s="48">
        <f>IF(ISBLANK(B35),"",B39)</f>
        <v>12</v>
      </c>
      <c r="G9" s="48">
        <f>IF(ISBLANK(B45),"",B49)</f>
        <v>12</v>
      </c>
      <c r="H9" s="48">
        <f>IF(ISBLANK(B55),"",B59)</f>
        <v>11</v>
      </c>
      <c r="I9" s="48">
        <f>IF(ISBLANK(B66),"",B70)</f>
        <v>7</v>
      </c>
      <c r="J9" s="49"/>
      <c r="K9" s="546">
        <f>D9+E9+F9+G9+H9+I9+J9</f>
        <v>67</v>
      </c>
      <c r="L9" s="1207">
        <f>D7*D8+E7*D8+F7*F8+G7*G8+H7*H8+I7*I8+J7*J8</f>
        <v>175</v>
      </c>
      <c r="M9" s="201"/>
      <c r="N9" s="549"/>
      <c r="O9" s="1209" t="str">
        <f>Z12</f>
        <v>20：00～21：30</v>
      </c>
      <c r="P9" s="1210"/>
      <c r="Q9" s="196">
        <f>AC23</f>
        <v>3</v>
      </c>
      <c r="R9" s="197">
        <f>AC33</f>
        <v>4</v>
      </c>
      <c r="S9" s="196">
        <f>AC43</f>
        <v>4</v>
      </c>
      <c r="T9" s="196">
        <f>AC53</f>
        <v>3</v>
      </c>
      <c r="U9" s="196">
        <f>AC63</f>
        <v>4</v>
      </c>
      <c r="V9" s="1211" t="str">
        <f>Z65</f>
        <v>17：45～19：15</v>
      </c>
      <c r="W9" s="1212"/>
      <c r="X9" s="709">
        <f>AC74</f>
        <v>2</v>
      </c>
      <c r="Y9" s="1213"/>
      <c r="Z9" s="1213"/>
      <c r="AA9" s="706"/>
      <c r="AB9" s="705"/>
      <c r="AC9" s="704"/>
      <c r="AD9" s="1214" t="s">
        <v>173</v>
      </c>
      <c r="AE9" s="1215" t="s">
        <v>438</v>
      </c>
      <c r="AF9" s="198"/>
      <c r="AG9" s="198"/>
      <c r="AH9" s="198"/>
      <c r="AI9" s="198"/>
      <c r="AJ9" s="702"/>
      <c r="AL9" s="1188"/>
    </row>
    <row r="10" spans="2:39" s="167" customFormat="1" ht="11.25" customHeight="1" thickBot="1" x14ac:dyDescent="0.25">
      <c r="B10" s="1233"/>
      <c r="C10" s="42"/>
      <c r="D10" s="43">
        <f>IF(ISBLANK(B15),"",B23)</f>
        <v>0.32142857142857145</v>
      </c>
      <c r="E10" s="44">
        <f>IF(ISBLANK(B25),"",B33)</f>
        <v>0.5714285714285714</v>
      </c>
      <c r="F10" s="44">
        <f>IF(ISBLANK(B35),"",B43)</f>
        <v>0.42857142857142855</v>
      </c>
      <c r="G10" s="44">
        <f>IF(ISBLANK(B45),"",B53)</f>
        <v>0.42857142857142855</v>
      </c>
      <c r="H10" s="44">
        <f>IF(ISBLANK(B59),"",B63)</f>
        <v>0.39285714285714285</v>
      </c>
      <c r="I10" s="44">
        <f>IF(ISBLANK(B66),"",B74)</f>
        <v>0.2</v>
      </c>
      <c r="J10" s="44"/>
      <c r="K10" s="52">
        <f>K9/L9</f>
        <v>0.38285714285714284</v>
      </c>
      <c r="L10" s="1208"/>
      <c r="M10" s="201"/>
      <c r="N10" s="549"/>
      <c r="O10" s="1189" t="str">
        <f>AF12</f>
        <v>21：35～23：05</v>
      </c>
      <c r="P10" s="1190"/>
      <c r="Q10" s="199">
        <f>AI23</f>
        <v>0</v>
      </c>
      <c r="R10" s="200">
        <f>AI33</f>
        <v>0</v>
      </c>
      <c r="S10" s="199">
        <f>AI43</f>
        <v>0</v>
      </c>
      <c r="T10" s="199">
        <f>AI53</f>
        <v>0</v>
      </c>
      <c r="U10" s="199">
        <f>AI63</f>
        <v>0</v>
      </c>
      <c r="V10" s="1191" t="str">
        <f>AF65</f>
        <v>19：20～20：50</v>
      </c>
      <c r="W10" s="1192"/>
      <c r="X10" s="710">
        <f>AI74</f>
        <v>1</v>
      </c>
      <c r="Y10" s="707"/>
      <c r="Z10" s="707"/>
      <c r="AA10" s="707"/>
      <c r="AB10" s="707"/>
      <c r="AC10" s="705"/>
      <c r="AD10" s="1214"/>
      <c r="AE10" s="1215"/>
      <c r="AF10" s="194"/>
      <c r="AG10" s="194"/>
      <c r="AH10" s="194"/>
      <c r="AI10" s="194"/>
      <c r="AJ10" s="702"/>
      <c r="AK10" s="186"/>
      <c r="AL10" s="1188"/>
      <c r="AM10" s="186"/>
    </row>
    <row r="11" spans="2:39" ht="11.25" customHeight="1" thickBot="1" x14ac:dyDescent="0.25"/>
    <row r="12" spans="2:39" s="22" customFormat="1" ht="12.75" customHeight="1" x14ac:dyDescent="0.2">
      <c r="B12" s="1302" t="s">
        <v>127</v>
      </c>
      <c r="C12" s="1304" t="s">
        <v>110</v>
      </c>
      <c r="D12" s="1306" t="s">
        <v>39</v>
      </c>
      <c r="E12" s="1307"/>
      <c r="F12" s="1307"/>
      <c r="G12" s="37"/>
      <c r="H12" s="1201" t="s">
        <v>843</v>
      </c>
      <c r="I12" s="1202"/>
      <c r="J12" s="1202"/>
      <c r="K12" s="1202"/>
      <c r="L12" s="1202"/>
      <c r="M12" s="1203"/>
      <c r="N12" s="1201" t="s">
        <v>844</v>
      </c>
      <c r="O12" s="1202"/>
      <c r="P12" s="1202"/>
      <c r="Q12" s="1202"/>
      <c r="R12" s="1202"/>
      <c r="S12" s="1203"/>
      <c r="T12" s="1204" t="s">
        <v>845</v>
      </c>
      <c r="U12" s="1205"/>
      <c r="V12" s="1205"/>
      <c r="W12" s="1205"/>
      <c r="X12" s="1205"/>
      <c r="Y12" s="1206"/>
      <c r="Z12" s="1204" t="s">
        <v>954</v>
      </c>
      <c r="AA12" s="1205"/>
      <c r="AB12" s="1205"/>
      <c r="AC12" s="1205"/>
      <c r="AD12" s="1205"/>
      <c r="AE12" s="1206"/>
      <c r="AF12" s="1201" t="s">
        <v>847</v>
      </c>
      <c r="AG12" s="1202"/>
      <c r="AH12" s="1202"/>
      <c r="AI12" s="1202"/>
      <c r="AJ12" s="1202"/>
      <c r="AK12" s="1203"/>
    </row>
    <row r="13" spans="2:39" s="22" customFormat="1" ht="12.75" customHeight="1" thickBot="1" x14ac:dyDescent="0.25">
      <c r="B13" s="1303"/>
      <c r="C13" s="1305"/>
      <c r="D13" s="1308"/>
      <c r="E13" s="1309"/>
      <c r="F13" s="1309"/>
      <c r="G13" s="122" t="s">
        <v>437</v>
      </c>
      <c r="H13" s="38" t="s">
        <v>439</v>
      </c>
      <c r="I13" s="34" t="s">
        <v>440</v>
      </c>
      <c r="J13" s="34" t="s">
        <v>123</v>
      </c>
      <c r="K13" s="34" t="s">
        <v>124</v>
      </c>
      <c r="L13" s="34" t="s">
        <v>128</v>
      </c>
      <c r="M13" s="36" t="s">
        <v>97</v>
      </c>
      <c r="N13" s="39" t="s">
        <v>439</v>
      </c>
      <c r="O13" s="34" t="s">
        <v>440</v>
      </c>
      <c r="P13" s="34" t="s">
        <v>123</v>
      </c>
      <c r="Q13" s="34" t="s">
        <v>124</v>
      </c>
      <c r="R13" s="34" t="s">
        <v>128</v>
      </c>
      <c r="S13" s="36" t="s">
        <v>97</v>
      </c>
      <c r="T13" s="110" t="s">
        <v>439</v>
      </c>
      <c r="U13" s="35" t="s">
        <v>440</v>
      </c>
      <c r="V13" s="34" t="s">
        <v>123</v>
      </c>
      <c r="W13" s="34" t="s">
        <v>124</v>
      </c>
      <c r="X13" s="34" t="s">
        <v>128</v>
      </c>
      <c r="Y13" s="35" t="s">
        <v>97</v>
      </c>
      <c r="Z13" s="39" t="s">
        <v>439</v>
      </c>
      <c r="AA13" s="34" t="s">
        <v>440</v>
      </c>
      <c r="AB13" s="34" t="s">
        <v>123</v>
      </c>
      <c r="AC13" s="34" t="s">
        <v>124</v>
      </c>
      <c r="AD13" s="34" t="s">
        <v>128</v>
      </c>
      <c r="AE13" s="36" t="s">
        <v>97</v>
      </c>
      <c r="AF13" s="39" t="s">
        <v>439</v>
      </c>
      <c r="AG13" s="34" t="s">
        <v>440</v>
      </c>
      <c r="AH13" s="34" t="s">
        <v>123</v>
      </c>
      <c r="AI13" s="34" t="s">
        <v>124</v>
      </c>
      <c r="AJ13" s="34" t="s">
        <v>128</v>
      </c>
      <c r="AK13" s="36" t="s">
        <v>97</v>
      </c>
    </row>
    <row r="14" spans="2:39" s="22" customFormat="1" ht="5.25" customHeight="1" thickBot="1" x14ac:dyDescent="0.25">
      <c r="B14" s="20"/>
    </row>
    <row r="15" spans="2:39" s="86" customFormat="1" ht="11.25" customHeight="1" thickBot="1" x14ac:dyDescent="0.25">
      <c r="B15" s="1298">
        <f>日付!B4</f>
        <v>43717</v>
      </c>
      <c r="C15" s="1300" t="s">
        <v>25</v>
      </c>
      <c r="D15" s="1185" t="s">
        <v>130</v>
      </c>
      <c r="E15" s="1186"/>
      <c r="F15" s="1187"/>
      <c r="G15" s="491">
        <v>1</v>
      </c>
      <c r="H15" s="638"/>
      <c r="I15" s="639"/>
      <c r="J15" s="588"/>
      <c r="K15" s="588"/>
      <c r="L15" s="591"/>
      <c r="M15" s="590"/>
      <c r="N15" s="593"/>
      <c r="O15" s="594"/>
      <c r="P15" s="588"/>
      <c r="Q15" s="588"/>
      <c r="R15" s="591"/>
      <c r="S15" s="590"/>
      <c r="T15" s="450"/>
      <c r="U15" s="451"/>
      <c r="V15" s="89"/>
      <c r="W15" s="89"/>
      <c r="X15" s="109"/>
      <c r="Y15" s="90"/>
      <c r="Z15" s="450"/>
      <c r="AA15" s="451"/>
      <c r="AB15" s="89"/>
      <c r="AC15" s="89"/>
      <c r="AD15" s="109"/>
      <c r="AE15" s="90"/>
      <c r="AF15" s="593"/>
      <c r="AG15" s="594"/>
      <c r="AH15" s="588"/>
      <c r="AI15" s="588"/>
      <c r="AJ15" s="591"/>
      <c r="AK15" s="590"/>
    </row>
    <row r="16" spans="2:39" s="86" customFormat="1" ht="11.25" customHeight="1" x14ac:dyDescent="0.2">
      <c r="B16" s="1299"/>
      <c r="C16" s="1301"/>
      <c r="D16" s="640" t="s">
        <v>48</v>
      </c>
      <c r="E16" s="641">
        <v>0.54166666666666663</v>
      </c>
      <c r="F16" s="642" t="s">
        <v>766</v>
      </c>
      <c r="G16" s="165">
        <v>2</v>
      </c>
      <c r="H16" s="161">
        <v>0.63541666666666663</v>
      </c>
      <c r="I16" s="162">
        <v>0.69791666666666663</v>
      </c>
      <c r="J16" s="69" t="s">
        <v>568</v>
      </c>
      <c r="K16" s="69" t="s">
        <v>45</v>
      </c>
      <c r="L16" s="70" t="s">
        <v>33</v>
      </c>
      <c r="M16" s="163" t="s">
        <v>46</v>
      </c>
      <c r="N16" s="161">
        <v>0.70138888888888884</v>
      </c>
      <c r="O16" s="162">
        <v>0.76388888888888884</v>
      </c>
      <c r="P16" s="69" t="s">
        <v>535</v>
      </c>
      <c r="Q16" s="69" t="s">
        <v>45</v>
      </c>
      <c r="R16" s="70" t="s">
        <v>33</v>
      </c>
      <c r="S16" s="163" t="s">
        <v>46</v>
      </c>
      <c r="T16" s="114"/>
      <c r="U16" s="115"/>
      <c r="V16" s="83"/>
      <c r="W16" s="83"/>
      <c r="X16" s="84"/>
      <c r="Y16" s="103"/>
      <c r="Z16" s="114"/>
      <c r="AA16" s="115"/>
      <c r="AB16" s="83"/>
      <c r="AC16" s="83"/>
      <c r="AD16" s="84"/>
      <c r="AE16" s="103"/>
      <c r="AF16" s="607"/>
      <c r="AG16" s="608"/>
      <c r="AH16" s="599"/>
      <c r="AI16" s="599"/>
      <c r="AJ16" s="600"/>
      <c r="AK16" s="609"/>
    </row>
    <row r="17" spans="2:37" s="86" customFormat="1" ht="11.25" customHeight="1" thickBot="1" x14ac:dyDescent="0.25">
      <c r="B17" s="1299"/>
      <c r="C17" s="1301"/>
      <c r="D17" s="640" t="s">
        <v>707</v>
      </c>
      <c r="E17" s="641">
        <v>0.54166666666666663</v>
      </c>
      <c r="F17" s="643" t="s">
        <v>766</v>
      </c>
      <c r="G17" s="165">
        <v>3</v>
      </c>
      <c r="H17" s="613"/>
      <c r="I17" s="614"/>
      <c r="J17" s="599"/>
      <c r="K17" s="599"/>
      <c r="L17" s="600"/>
      <c r="M17" s="609"/>
      <c r="N17" s="161">
        <v>0.70138888888888884</v>
      </c>
      <c r="O17" s="162">
        <v>0.76388888888888884</v>
      </c>
      <c r="P17" s="69" t="s">
        <v>834</v>
      </c>
      <c r="Q17" s="69" t="s">
        <v>47</v>
      </c>
      <c r="R17" s="70" t="s">
        <v>33</v>
      </c>
      <c r="S17" s="163" t="s">
        <v>707</v>
      </c>
      <c r="T17" s="161">
        <v>0.76736111111111116</v>
      </c>
      <c r="U17" s="162">
        <v>0.82986111111111116</v>
      </c>
      <c r="V17" s="69" t="s">
        <v>812</v>
      </c>
      <c r="W17" s="69" t="s">
        <v>47</v>
      </c>
      <c r="X17" s="70" t="s">
        <v>33</v>
      </c>
      <c r="Y17" s="163" t="s">
        <v>707</v>
      </c>
      <c r="Z17" s="161">
        <v>0.83333333333333337</v>
      </c>
      <c r="AA17" s="162">
        <v>0.89583333333333337</v>
      </c>
      <c r="AB17" s="69" t="s">
        <v>700</v>
      </c>
      <c r="AC17" s="69" t="s">
        <v>47</v>
      </c>
      <c r="AD17" s="70" t="s">
        <v>33</v>
      </c>
      <c r="AE17" s="163" t="s">
        <v>707</v>
      </c>
      <c r="AF17" s="607"/>
      <c r="AG17" s="608"/>
      <c r="AH17" s="599"/>
      <c r="AI17" s="599"/>
      <c r="AJ17" s="600"/>
      <c r="AK17" s="609"/>
    </row>
    <row r="18" spans="2:37" s="86" customFormat="1" ht="11.25" customHeight="1" thickBot="1" x14ac:dyDescent="0.25">
      <c r="B18" s="631" t="s">
        <v>164</v>
      </c>
      <c r="C18" s="566">
        <v>4</v>
      </c>
      <c r="D18" s="644"/>
      <c r="E18" s="644"/>
      <c r="F18" s="644"/>
      <c r="G18" s="165">
        <v>4</v>
      </c>
      <c r="H18" s="602"/>
      <c r="I18" s="669" t="s">
        <v>170</v>
      </c>
      <c r="J18" s="670" t="s">
        <v>167</v>
      </c>
      <c r="K18" s="670" t="s">
        <v>129</v>
      </c>
      <c r="L18" s="670" t="s">
        <v>128</v>
      </c>
      <c r="M18" s="671" t="s">
        <v>168</v>
      </c>
      <c r="N18" s="613"/>
      <c r="O18" s="614"/>
      <c r="P18" s="599"/>
      <c r="Q18" s="599"/>
      <c r="R18" s="600"/>
      <c r="S18" s="609"/>
      <c r="T18" s="161">
        <v>0.76736111111111116</v>
      </c>
      <c r="U18" s="162">
        <v>0.82986111111111116</v>
      </c>
      <c r="V18" s="69" t="s">
        <v>822</v>
      </c>
      <c r="W18" s="69" t="s">
        <v>47</v>
      </c>
      <c r="X18" s="70" t="s">
        <v>33</v>
      </c>
      <c r="Y18" s="163" t="s">
        <v>911</v>
      </c>
      <c r="Z18" s="161">
        <v>0.83333333333333337</v>
      </c>
      <c r="AA18" s="162">
        <v>0.89583333333333337</v>
      </c>
      <c r="AB18" s="69" t="s">
        <v>681</v>
      </c>
      <c r="AC18" s="69" t="s">
        <v>151</v>
      </c>
      <c r="AD18" s="70" t="s">
        <v>33</v>
      </c>
      <c r="AE18" s="163" t="s">
        <v>911</v>
      </c>
      <c r="AF18" s="646"/>
      <c r="AG18" s="647"/>
      <c r="AH18" s="605"/>
      <c r="AI18" s="605"/>
      <c r="AJ18" s="606"/>
      <c r="AK18" s="648"/>
    </row>
    <row r="19" spans="2:37" s="86" customFormat="1" ht="11.25" customHeight="1" thickBot="1" x14ac:dyDescent="0.25">
      <c r="B19" s="1292">
        <f>K23+Q23+W23+AC23+AI23</f>
        <v>9</v>
      </c>
      <c r="C19" s="1294" t="s">
        <v>135</v>
      </c>
      <c r="D19" s="1185" t="s">
        <v>125</v>
      </c>
      <c r="E19" s="1186"/>
      <c r="F19" s="1187"/>
      <c r="G19" s="165">
        <v>5</v>
      </c>
      <c r="H19" s="600"/>
      <c r="I19" s="577"/>
      <c r="J19" s="599"/>
      <c r="K19" s="616"/>
      <c r="L19" s="600"/>
      <c r="M19" s="609"/>
      <c r="N19" s="640"/>
      <c r="O19" s="633"/>
      <c r="P19" s="633"/>
      <c r="Q19" s="633"/>
      <c r="R19" s="633"/>
      <c r="S19" s="643"/>
      <c r="T19" s="161">
        <v>0.76736111111111116</v>
      </c>
      <c r="U19" s="162">
        <v>0.82986111111111116</v>
      </c>
      <c r="V19" s="480" t="s">
        <v>402</v>
      </c>
      <c r="W19" s="480" t="s">
        <v>47</v>
      </c>
      <c r="X19" s="697" t="s">
        <v>40</v>
      </c>
      <c r="Y19" s="833" t="s">
        <v>48</v>
      </c>
      <c r="Z19" s="640"/>
      <c r="AA19" s="633"/>
      <c r="AB19" s="633"/>
      <c r="AC19" s="633"/>
      <c r="AD19" s="633"/>
      <c r="AE19" s="643"/>
      <c r="AF19" s="608"/>
      <c r="AG19" s="608"/>
      <c r="AH19" s="599"/>
      <c r="AI19" s="599"/>
      <c r="AJ19" s="600"/>
      <c r="AK19" s="609"/>
    </row>
    <row r="20" spans="2:37" s="86" customFormat="1" ht="11.25" customHeight="1" thickBot="1" x14ac:dyDescent="0.25">
      <c r="B20" s="1293"/>
      <c r="C20" s="1295"/>
      <c r="D20" s="1174"/>
      <c r="E20" s="1175"/>
      <c r="F20" s="1176"/>
      <c r="G20" s="165">
        <v>6</v>
      </c>
      <c r="H20" s="600"/>
      <c r="I20" s="577"/>
      <c r="J20" s="599"/>
      <c r="K20" s="616"/>
      <c r="L20" s="600"/>
      <c r="M20" s="609"/>
      <c r="N20" s="640"/>
      <c r="O20" s="633"/>
      <c r="P20" s="633"/>
      <c r="Q20" s="633"/>
      <c r="R20" s="633"/>
      <c r="S20" s="643"/>
      <c r="T20" s="613"/>
      <c r="U20" s="614"/>
      <c r="V20" s="599"/>
      <c r="W20" s="599"/>
      <c r="X20" s="600"/>
      <c r="Y20" s="609"/>
      <c r="Z20" s="161">
        <v>0.83333333333333337</v>
      </c>
      <c r="AA20" s="162">
        <v>0.89583333333333337</v>
      </c>
      <c r="AB20" s="69" t="s">
        <v>822</v>
      </c>
      <c r="AC20" s="69" t="s">
        <v>45</v>
      </c>
      <c r="AD20" s="70" t="s">
        <v>33</v>
      </c>
      <c r="AE20" s="163" t="s">
        <v>407</v>
      </c>
      <c r="AF20" s="608"/>
      <c r="AG20" s="608"/>
      <c r="AH20" s="599"/>
      <c r="AI20" s="599"/>
      <c r="AJ20" s="600"/>
      <c r="AK20" s="609"/>
    </row>
    <row r="21" spans="2:37" s="86" customFormat="1" ht="11.25" customHeight="1" thickBot="1" x14ac:dyDescent="0.25">
      <c r="B21" s="632" t="s">
        <v>136</v>
      </c>
      <c r="C21" s="104">
        <v>7</v>
      </c>
      <c r="D21" s="1174"/>
      <c r="E21" s="1175"/>
      <c r="F21" s="1176"/>
      <c r="G21" s="165">
        <v>7</v>
      </c>
      <c r="H21" s="600"/>
      <c r="I21" s="577"/>
      <c r="J21" s="599"/>
      <c r="K21" s="616"/>
      <c r="L21" s="600"/>
      <c r="M21" s="609"/>
      <c r="N21" s="640"/>
      <c r="O21" s="633"/>
      <c r="P21" s="633"/>
      <c r="Q21" s="633"/>
      <c r="R21" s="633"/>
      <c r="S21" s="643"/>
      <c r="T21" s="608"/>
      <c r="U21" s="608"/>
      <c r="V21" s="599"/>
      <c r="W21" s="599"/>
      <c r="X21" s="600"/>
      <c r="Y21" s="609"/>
      <c r="Z21" s="640"/>
      <c r="AA21" s="633"/>
      <c r="AB21" s="633"/>
      <c r="AC21" s="633"/>
      <c r="AD21" s="633"/>
      <c r="AE21" s="643"/>
      <c r="AF21" s="608"/>
      <c r="AG21" s="608"/>
      <c r="AH21" s="599"/>
      <c r="AI21" s="599"/>
      <c r="AJ21" s="600"/>
      <c r="AK21" s="609"/>
    </row>
    <row r="22" spans="2:37" s="86" customFormat="1" ht="11.25" customHeight="1" thickBot="1" x14ac:dyDescent="0.25">
      <c r="B22" s="1296" t="s">
        <v>126</v>
      </c>
      <c r="C22" s="1297"/>
      <c r="D22" s="1177"/>
      <c r="E22" s="1178"/>
      <c r="F22" s="1179"/>
      <c r="G22" s="545">
        <v>8</v>
      </c>
      <c r="H22" s="606"/>
      <c r="I22" s="668"/>
      <c r="J22" s="621"/>
      <c r="K22" s="621"/>
      <c r="L22" s="623"/>
      <c r="M22" s="624"/>
      <c r="N22" s="640"/>
      <c r="O22" s="633"/>
      <c r="P22" s="633"/>
      <c r="Q22" s="633"/>
      <c r="R22" s="633"/>
      <c r="S22" s="643"/>
      <c r="T22" s="608"/>
      <c r="U22" s="608"/>
      <c r="V22" s="599"/>
      <c r="W22" s="599"/>
      <c r="X22" s="600"/>
      <c r="Y22" s="609"/>
      <c r="Z22" s="640"/>
      <c r="AA22" s="633"/>
      <c r="AB22" s="633"/>
      <c r="AC22" s="633"/>
      <c r="AD22" s="633"/>
      <c r="AE22" s="643"/>
      <c r="AF22" s="608"/>
      <c r="AG22" s="608"/>
      <c r="AH22" s="599"/>
      <c r="AI22" s="599"/>
      <c r="AJ22" s="600"/>
      <c r="AK22" s="609"/>
    </row>
    <row r="23" spans="2:37" s="579" customFormat="1" ht="15" customHeight="1" thickBot="1" x14ac:dyDescent="0.25">
      <c r="B23" s="1163">
        <f>B19/(C21*C18)</f>
        <v>0.32142857142857145</v>
      </c>
      <c r="C23" s="1164"/>
      <c r="D23" s="1165" t="s">
        <v>131</v>
      </c>
      <c r="E23" s="1166"/>
      <c r="F23" s="765"/>
      <c r="G23" s="673" t="s">
        <v>132</v>
      </c>
      <c r="H23" s="625"/>
      <c r="I23" s="627">
        <f>S23+Y23+AE23+AK23</f>
        <v>20</v>
      </c>
      <c r="J23" s="495" t="s">
        <v>4</v>
      </c>
      <c r="K23" s="1077">
        <f>COUNTA(L15:L17)-COUNTIF(L15:L17,"休講")</f>
        <v>1</v>
      </c>
      <c r="L23" s="496" t="s">
        <v>132</v>
      </c>
      <c r="M23" s="628">
        <f>$C21-K23</f>
        <v>6</v>
      </c>
      <c r="N23" s="625"/>
      <c r="O23" s="625"/>
      <c r="P23" s="492" t="s">
        <v>4</v>
      </c>
      <c r="Q23" s="1077">
        <f>COUNTA(R15:R22)-COUNTIF(R15:R22,"休講")</f>
        <v>2</v>
      </c>
      <c r="R23" s="496" t="s">
        <v>132</v>
      </c>
      <c r="S23" s="628">
        <f>$C$31-Q23</f>
        <v>5</v>
      </c>
      <c r="T23" s="625"/>
      <c r="U23" s="625"/>
      <c r="V23" s="492" t="s">
        <v>4</v>
      </c>
      <c r="W23" s="1077">
        <f>COUNTA(X15:X22)-COUNTIF(X15:X22,"休講")</f>
        <v>3</v>
      </c>
      <c r="X23" s="496" t="s">
        <v>132</v>
      </c>
      <c r="Y23" s="617">
        <f>$C$31-W23</f>
        <v>4</v>
      </c>
      <c r="Z23" s="625"/>
      <c r="AA23" s="625"/>
      <c r="AB23" s="492" t="s">
        <v>4</v>
      </c>
      <c r="AC23" s="1077">
        <f>COUNTA(AD15:AD22)-COUNTIF(AD15:AD22,"休講")</f>
        <v>3</v>
      </c>
      <c r="AD23" s="496" t="s">
        <v>132</v>
      </c>
      <c r="AE23" s="628">
        <f>$C$31-AC23</f>
        <v>4</v>
      </c>
      <c r="AF23" s="625"/>
      <c r="AG23" s="625"/>
      <c r="AH23" s="492" t="s">
        <v>4</v>
      </c>
      <c r="AI23" s="1077">
        <f>COUNTA(AJ15:AJ22)-COUNTIF(AJ15:AJ22,"休講")</f>
        <v>0</v>
      </c>
      <c r="AJ23" s="496" t="s">
        <v>132</v>
      </c>
      <c r="AK23" s="617">
        <f>$C$31-AI23</f>
        <v>7</v>
      </c>
    </row>
    <row r="24" spans="2:37" ht="7.5" customHeight="1" thickBot="1" x14ac:dyDescent="0.25">
      <c r="B24" s="86"/>
      <c r="C24" s="86"/>
      <c r="D24" s="580"/>
      <c r="E24" s="649"/>
      <c r="F24" s="649"/>
      <c r="G24" s="167"/>
      <c r="H24" s="579"/>
      <c r="I24" s="579"/>
      <c r="J24" s="579"/>
      <c r="K24" s="579"/>
      <c r="L24" s="579"/>
      <c r="M24" s="579"/>
      <c r="N24" s="828"/>
      <c r="O24" s="828"/>
      <c r="P24" s="828"/>
      <c r="Q24" s="828"/>
      <c r="R24" s="828"/>
      <c r="S24" s="828"/>
      <c r="T24" s="828"/>
      <c r="U24" s="828"/>
      <c r="V24" s="579"/>
      <c r="W24" s="579"/>
      <c r="X24" s="579"/>
      <c r="Y24" s="579"/>
      <c r="Z24" s="828"/>
      <c r="AA24" s="828"/>
      <c r="AB24" s="650"/>
      <c r="AC24" s="650"/>
      <c r="AD24" s="650"/>
      <c r="AE24" s="650"/>
      <c r="AF24" s="579"/>
      <c r="AG24" s="579"/>
      <c r="AH24" s="579"/>
      <c r="AI24" s="579"/>
      <c r="AJ24" s="579"/>
      <c r="AK24" s="579"/>
    </row>
    <row r="25" spans="2:37" ht="11.25" customHeight="1" thickBot="1" x14ac:dyDescent="0.25">
      <c r="B25" s="1310">
        <f>日付!C4</f>
        <v>43718</v>
      </c>
      <c r="C25" s="1300" t="s">
        <v>26</v>
      </c>
      <c r="D25" s="1185" t="s">
        <v>130</v>
      </c>
      <c r="E25" s="1186"/>
      <c r="F25" s="1187"/>
      <c r="G25" s="491">
        <v>1</v>
      </c>
      <c r="H25" s="559">
        <v>0.63541666666666663</v>
      </c>
      <c r="I25" s="559">
        <v>0.69791666666666663</v>
      </c>
      <c r="J25" s="560" t="s">
        <v>568</v>
      </c>
      <c r="K25" s="560" t="s">
        <v>47</v>
      </c>
      <c r="L25" s="561" t="s">
        <v>33</v>
      </c>
      <c r="M25" s="562" t="s">
        <v>682</v>
      </c>
      <c r="N25" s="826">
        <v>0.70138888888888884</v>
      </c>
      <c r="O25" s="827">
        <v>0.76388888888888884</v>
      </c>
      <c r="P25" s="480" t="s">
        <v>723</v>
      </c>
      <c r="Q25" s="480" t="s">
        <v>47</v>
      </c>
      <c r="R25" s="697" t="s">
        <v>33</v>
      </c>
      <c r="S25" s="71" t="s">
        <v>682</v>
      </c>
      <c r="T25" s="826">
        <v>0.76736111111111116</v>
      </c>
      <c r="U25" s="827">
        <v>0.82986111111111116</v>
      </c>
      <c r="V25" s="560" t="s">
        <v>853</v>
      </c>
      <c r="W25" s="560" t="s">
        <v>47</v>
      </c>
      <c r="X25" s="561" t="s">
        <v>33</v>
      </c>
      <c r="Y25" s="565" t="s">
        <v>682</v>
      </c>
      <c r="Z25" s="829">
        <v>0.83333333333333337</v>
      </c>
      <c r="AA25" s="827">
        <v>0.89583333333333337</v>
      </c>
      <c r="AB25" s="560" t="s">
        <v>920</v>
      </c>
      <c r="AC25" s="560" t="s">
        <v>47</v>
      </c>
      <c r="AD25" s="561" t="s">
        <v>33</v>
      </c>
      <c r="AE25" s="565" t="s">
        <v>682</v>
      </c>
      <c r="AF25" s="593"/>
      <c r="AG25" s="594"/>
      <c r="AH25" s="588"/>
      <c r="AI25" s="588"/>
      <c r="AJ25" s="591"/>
      <c r="AK25" s="590"/>
    </row>
    <row r="26" spans="2:37" ht="11.25" customHeight="1" x14ac:dyDescent="0.2">
      <c r="B26" s="1311"/>
      <c r="C26" s="1301"/>
      <c r="D26" s="640" t="s">
        <v>48</v>
      </c>
      <c r="E26" s="641">
        <v>0.58333333333333337</v>
      </c>
      <c r="F26" s="642" t="s">
        <v>766</v>
      </c>
      <c r="G26" s="165">
        <v>2</v>
      </c>
      <c r="H26" s="611"/>
      <c r="I26" s="611"/>
      <c r="J26" s="599"/>
      <c r="K26" s="599"/>
      <c r="L26" s="600"/>
      <c r="M26" s="651"/>
      <c r="N26" s="161">
        <v>0.70138888888888884</v>
      </c>
      <c r="O26" s="162">
        <v>0.76388888888888884</v>
      </c>
      <c r="P26" s="830" t="s">
        <v>572</v>
      </c>
      <c r="Q26" s="69" t="s">
        <v>47</v>
      </c>
      <c r="R26" s="70" t="s">
        <v>33</v>
      </c>
      <c r="S26" s="163" t="s">
        <v>46</v>
      </c>
      <c r="T26" s="161">
        <v>0.76736111111111116</v>
      </c>
      <c r="U26" s="162">
        <v>0.82986111111111116</v>
      </c>
      <c r="V26" s="69" t="s">
        <v>771</v>
      </c>
      <c r="W26" s="69" t="s">
        <v>45</v>
      </c>
      <c r="X26" s="70" t="s">
        <v>33</v>
      </c>
      <c r="Y26" s="163" t="s">
        <v>46</v>
      </c>
      <c r="Z26" s="164">
        <v>0.83333333333333337</v>
      </c>
      <c r="AA26" s="162">
        <v>0.89583333333333337</v>
      </c>
      <c r="AB26" s="69" t="s">
        <v>340</v>
      </c>
      <c r="AC26" s="480" t="s">
        <v>47</v>
      </c>
      <c r="AD26" s="70" t="s">
        <v>33</v>
      </c>
      <c r="AE26" s="163" t="s">
        <v>46</v>
      </c>
      <c r="AF26" s="607"/>
      <c r="AG26" s="608"/>
      <c r="AH26" s="599"/>
      <c r="AI26" s="599"/>
      <c r="AJ26" s="600"/>
      <c r="AK26" s="609"/>
    </row>
    <row r="27" spans="2:37" ht="11.25" customHeight="1" thickBot="1" x14ac:dyDescent="0.25">
      <c r="B27" s="1311"/>
      <c r="C27" s="1301"/>
      <c r="D27" s="640" t="s">
        <v>707</v>
      </c>
      <c r="E27" s="641">
        <v>0.58333333333333337</v>
      </c>
      <c r="F27" s="643" t="s">
        <v>766</v>
      </c>
      <c r="G27" s="165">
        <v>3</v>
      </c>
      <c r="H27" s="610"/>
      <c r="I27" s="611"/>
      <c r="J27" s="599"/>
      <c r="K27" s="599"/>
      <c r="L27" s="600"/>
      <c r="M27" s="651"/>
      <c r="N27" s="116">
        <v>0.70833333333333337</v>
      </c>
      <c r="O27" s="117">
        <v>0.75</v>
      </c>
      <c r="P27" s="831" t="s">
        <v>575</v>
      </c>
      <c r="Q27" s="117" t="s">
        <v>921</v>
      </c>
      <c r="R27" s="699" t="s">
        <v>208</v>
      </c>
      <c r="S27" s="118" t="s">
        <v>349</v>
      </c>
      <c r="T27" s="613"/>
      <c r="U27" s="614"/>
      <c r="V27" s="599"/>
      <c r="W27" s="599"/>
      <c r="X27" s="600"/>
      <c r="Y27" s="609"/>
      <c r="Z27" s="652"/>
      <c r="AA27" s="614"/>
      <c r="AB27" s="599"/>
      <c r="AC27" s="599"/>
      <c r="AD27" s="600"/>
      <c r="AE27" s="609"/>
      <c r="AF27" s="607"/>
      <c r="AG27" s="608"/>
      <c r="AH27" s="599"/>
      <c r="AI27" s="599"/>
      <c r="AJ27" s="600"/>
      <c r="AK27" s="609"/>
    </row>
    <row r="28" spans="2:37" ht="11.25" customHeight="1" thickBot="1" x14ac:dyDescent="0.25">
      <c r="B28" s="40" t="s">
        <v>164</v>
      </c>
      <c r="C28" s="566">
        <v>4</v>
      </c>
      <c r="D28" s="644"/>
      <c r="E28" s="644"/>
      <c r="F28" s="644"/>
      <c r="G28" s="165">
        <v>4</v>
      </c>
      <c r="H28" s="613"/>
      <c r="I28" s="667" t="s">
        <v>170</v>
      </c>
      <c r="J28" s="577" t="s">
        <v>167</v>
      </c>
      <c r="K28" s="577" t="s">
        <v>129</v>
      </c>
      <c r="L28" s="577" t="s">
        <v>128</v>
      </c>
      <c r="M28" s="672" t="s">
        <v>168</v>
      </c>
      <c r="N28" s="161">
        <v>0.70138888888888884</v>
      </c>
      <c r="O28" s="162">
        <v>0.76388888888888884</v>
      </c>
      <c r="P28" s="830" t="s">
        <v>922</v>
      </c>
      <c r="Q28" s="162" t="s">
        <v>41</v>
      </c>
      <c r="R28" s="70" t="s">
        <v>33</v>
      </c>
      <c r="S28" s="163" t="s">
        <v>851</v>
      </c>
      <c r="T28" s="161">
        <v>0.76736111111111116</v>
      </c>
      <c r="U28" s="162">
        <v>0.82986111111111116</v>
      </c>
      <c r="V28" s="69" t="s">
        <v>834</v>
      </c>
      <c r="W28" s="69" t="s">
        <v>45</v>
      </c>
      <c r="X28" s="70" t="s">
        <v>33</v>
      </c>
      <c r="Y28" s="163" t="s">
        <v>914</v>
      </c>
      <c r="Z28" s="164">
        <v>0.83333333333333337</v>
      </c>
      <c r="AA28" s="162">
        <v>0.89583333333333337</v>
      </c>
      <c r="AB28" s="69" t="s">
        <v>829</v>
      </c>
      <c r="AC28" s="480" t="s">
        <v>47</v>
      </c>
      <c r="AD28" s="70" t="s">
        <v>21</v>
      </c>
      <c r="AE28" s="163" t="s">
        <v>914</v>
      </c>
      <c r="AF28" s="607"/>
      <c r="AG28" s="608"/>
      <c r="AH28" s="599"/>
      <c r="AI28" s="599"/>
      <c r="AJ28" s="600"/>
      <c r="AK28" s="609"/>
    </row>
    <row r="29" spans="2:37" ht="11.25" customHeight="1" thickBot="1" x14ac:dyDescent="0.25">
      <c r="B29" s="1292">
        <f>K33+Q33+W33+AC33+AI33</f>
        <v>16</v>
      </c>
      <c r="C29" s="1294" t="s">
        <v>135</v>
      </c>
      <c r="D29" s="1185" t="s">
        <v>125</v>
      </c>
      <c r="E29" s="1186"/>
      <c r="F29" s="1187"/>
      <c r="G29" s="165">
        <v>5</v>
      </c>
      <c r="H29" s="602"/>
      <c r="I29" s="577"/>
      <c r="J29" s="599"/>
      <c r="K29" s="616"/>
      <c r="L29" s="600"/>
      <c r="M29" s="651"/>
      <c r="N29" s="161">
        <v>0.70138888888888884</v>
      </c>
      <c r="O29" s="162">
        <v>0.76388888888888884</v>
      </c>
      <c r="P29" s="830" t="s">
        <v>785</v>
      </c>
      <c r="Q29" s="162" t="s">
        <v>921</v>
      </c>
      <c r="R29" s="70" t="s">
        <v>21</v>
      </c>
      <c r="S29" s="163" t="s">
        <v>911</v>
      </c>
      <c r="T29" s="608"/>
      <c r="U29" s="608"/>
      <c r="V29" s="599"/>
      <c r="W29" s="599"/>
      <c r="X29" s="600"/>
      <c r="Y29" s="609"/>
      <c r="Z29" s="654"/>
      <c r="AA29" s="633"/>
      <c r="AB29" s="633"/>
      <c r="AC29" s="633"/>
      <c r="AD29" s="633"/>
      <c r="AE29" s="643"/>
      <c r="AF29" s="608"/>
      <c r="AG29" s="608"/>
      <c r="AH29" s="599"/>
      <c r="AI29" s="599"/>
      <c r="AJ29" s="600"/>
      <c r="AK29" s="609"/>
    </row>
    <row r="30" spans="2:37" ht="11.25" customHeight="1" thickBot="1" x14ac:dyDescent="0.25">
      <c r="B30" s="1293"/>
      <c r="C30" s="1295"/>
      <c r="D30" s="1174"/>
      <c r="E30" s="1175"/>
      <c r="F30" s="1176"/>
      <c r="G30" s="165">
        <v>6</v>
      </c>
      <c r="H30" s="602"/>
      <c r="I30" s="577"/>
      <c r="J30" s="599"/>
      <c r="K30" s="616"/>
      <c r="L30" s="600"/>
      <c r="M30" s="651"/>
      <c r="N30" s="161">
        <v>0.70138888888888884</v>
      </c>
      <c r="O30" s="162">
        <v>0.76388888888888884</v>
      </c>
      <c r="P30" s="69" t="s">
        <v>783</v>
      </c>
      <c r="Q30" s="69" t="s">
        <v>47</v>
      </c>
      <c r="R30" s="70" t="s">
        <v>33</v>
      </c>
      <c r="S30" s="163" t="s">
        <v>707</v>
      </c>
      <c r="T30" s="161">
        <v>0.76736111111111116</v>
      </c>
      <c r="U30" s="162">
        <v>0.82986111111111116</v>
      </c>
      <c r="V30" s="69" t="s">
        <v>799</v>
      </c>
      <c r="W30" s="69" t="s">
        <v>47</v>
      </c>
      <c r="X30" s="70" t="s">
        <v>33</v>
      </c>
      <c r="Y30" s="163" t="s">
        <v>707</v>
      </c>
      <c r="Z30" s="164">
        <v>0.83333333333333337</v>
      </c>
      <c r="AA30" s="162">
        <v>0.89583333333333337</v>
      </c>
      <c r="AB30" s="69" t="s">
        <v>426</v>
      </c>
      <c r="AC30" s="480" t="s">
        <v>47</v>
      </c>
      <c r="AD30" s="70" t="s">
        <v>40</v>
      </c>
      <c r="AE30" s="163" t="s">
        <v>707</v>
      </c>
      <c r="AF30" s="608"/>
      <c r="AG30" s="608"/>
      <c r="AH30" s="599"/>
      <c r="AI30" s="599"/>
      <c r="AJ30" s="600"/>
      <c r="AK30" s="609"/>
    </row>
    <row r="31" spans="2:37" ht="11.25" customHeight="1" thickBot="1" x14ac:dyDescent="0.25">
      <c r="B31" s="26" t="s">
        <v>136</v>
      </c>
      <c r="C31" s="104">
        <v>7</v>
      </c>
      <c r="D31" s="1174"/>
      <c r="E31" s="1175"/>
      <c r="F31" s="1176"/>
      <c r="G31" s="165">
        <v>7</v>
      </c>
      <c r="H31" s="602"/>
      <c r="I31" s="577"/>
      <c r="J31" s="599"/>
      <c r="K31" s="599"/>
      <c r="L31" s="600"/>
      <c r="M31" s="651"/>
      <c r="N31" s="161">
        <v>0.70138888888888884</v>
      </c>
      <c r="O31" s="162">
        <v>0.76388888888888884</v>
      </c>
      <c r="P31" s="69" t="s">
        <v>926</v>
      </c>
      <c r="Q31" s="69" t="s">
        <v>47</v>
      </c>
      <c r="R31" s="84" t="s">
        <v>40</v>
      </c>
      <c r="S31" s="163" t="s">
        <v>48</v>
      </c>
      <c r="T31" s="161">
        <v>0.76736111111111116</v>
      </c>
      <c r="U31" s="162">
        <v>0.82986111111111116</v>
      </c>
      <c r="V31" s="69" t="s">
        <v>812</v>
      </c>
      <c r="W31" s="69" t="s">
        <v>45</v>
      </c>
      <c r="X31" s="70" t="s">
        <v>40</v>
      </c>
      <c r="Y31" s="163" t="s">
        <v>48</v>
      </c>
      <c r="Z31" s="164">
        <v>0.83333333333333337</v>
      </c>
      <c r="AA31" s="162">
        <v>0.89583333333333337</v>
      </c>
      <c r="AB31" s="69" t="s">
        <v>700</v>
      </c>
      <c r="AC31" s="69" t="s">
        <v>45</v>
      </c>
      <c r="AD31" s="70" t="s">
        <v>40</v>
      </c>
      <c r="AE31" s="163" t="s">
        <v>48</v>
      </c>
      <c r="AF31" s="608"/>
      <c r="AG31" s="608"/>
      <c r="AH31" s="599"/>
      <c r="AI31" s="599"/>
      <c r="AJ31" s="600"/>
      <c r="AK31" s="609"/>
    </row>
    <row r="32" spans="2:37" ht="11.25" customHeight="1" thickBot="1" x14ac:dyDescent="0.25">
      <c r="B32" s="1312" t="s">
        <v>126</v>
      </c>
      <c r="C32" s="1313"/>
      <c r="D32" s="1177"/>
      <c r="E32" s="1178"/>
      <c r="F32" s="1179"/>
      <c r="G32" s="545">
        <v>8</v>
      </c>
      <c r="H32" s="655"/>
      <c r="I32" s="668"/>
      <c r="J32" s="621"/>
      <c r="K32" s="621"/>
      <c r="L32" s="623"/>
      <c r="M32" s="656"/>
      <c r="N32" s="1078"/>
      <c r="O32" s="1079"/>
      <c r="P32" s="1080"/>
      <c r="Q32" s="1080"/>
      <c r="R32" s="1081"/>
      <c r="S32" s="1082"/>
      <c r="T32" s="1083"/>
      <c r="U32" s="1083"/>
      <c r="V32" s="1080"/>
      <c r="W32" s="1080"/>
      <c r="X32" s="1081"/>
      <c r="Y32" s="1082"/>
      <c r="Z32" s="1084"/>
      <c r="AA32" s="1079"/>
      <c r="AB32" s="1080"/>
      <c r="AC32" s="1080"/>
      <c r="AD32" s="1081"/>
      <c r="AE32" s="1082"/>
      <c r="AF32" s="1083"/>
      <c r="AG32" s="1083"/>
      <c r="AH32" s="1080"/>
      <c r="AI32" s="1080"/>
      <c r="AJ32" s="1081"/>
      <c r="AK32" s="1082"/>
    </row>
    <row r="33" spans="2:37" s="579" customFormat="1" ht="15" customHeight="1" thickBot="1" x14ac:dyDescent="0.25">
      <c r="B33" s="1163">
        <f>B29/(C31*C28)</f>
        <v>0.5714285714285714</v>
      </c>
      <c r="C33" s="1164"/>
      <c r="D33" s="1165" t="s">
        <v>131</v>
      </c>
      <c r="E33" s="1166"/>
      <c r="F33" s="765"/>
      <c r="G33" s="673" t="s">
        <v>132</v>
      </c>
      <c r="H33" s="625"/>
      <c r="I33" s="627">
        <f>S33+Y33+AE33+AK33</f>
        <v>13</v>
      </c>
      <c r="J33" s="495" t="s">
        <v>4</v>
      </c>
      <c r="K33" s="1077">
        <f>COUNTA(L25:L27)-COUNTIF(L25:L27,"休講")</f>
        <v>1</v>
      </c>
      <c r="L33" s="496" t="s">
        <v>132</v>
      </c>
      <c r="M33" s="628">
        <f>$C31-K33</f>
        <v>6</v>
      </c>
      <c r="N33" s="625"/>
      <c r="O33" s="625"/>
      <c r="P33" s="492" t="s">
        <v>4</v>
      </c>
      <c r="Q33" s="1077">
        <f>COUNTA(R25:R32)-COUNTIF(R25:R32,"休講")</f>
        <v>6</v>
      </c>
      <c r="R33" s="496" t="s">
        <v>132</v>
      </c>
      <c r="S33" s="628">
        <f>$C$31-Q33</f>
        <v>1</v>
      </c>
      <c r="T33" s="625"/>
      <c r="U33" s="625"/>
      <c r="V33" s="492" t="s">
        <v>4</v>
      </c>
      <c r="W33" s="1077">
        <f>COUNTA(X25:X32)-COUNTIF(X25:X32,"休講")</f>
        <v>5</v>
      </c>
      <c r="X33" s="496" t="s">
        <v>132</v>
      </c>
      <c r="Y33" s="617">
        <f>$C$31-W33</f>
        <v>2</v>
      </c>
      <c r="Z33" s="625"/>
      <c r="AA33" s="625"/>
      <c r="AB33" s="492" t="s">
        <v>4</v>
      </c>
      <c r="AC33" s="1077">
        <f>COUNTA(AD25:AD32)-COUNTIF(AD25:AD32,"休講")</f>
        <v>4</v>
      </c>
      <c r="AD33" s="496" t="s">
        <v>132</v>
      </c>
      <c r="AE33" s="628">
        <f>$C$31-AC33</f>
        <v>3</v>
      </c>
      <c r="AF33" s="625"/>
      <c r="AG33" s="625"/>
      <c r="AH33" s="492" t="s">
        <v>4</v>
      </c>
      <c r="AI33" s="1077">
        <f>COUNTA(AJ25:AJ32)-COUNTIF(AJ25:AJ32,"休講")</f>
        <v>0</v>
      </c>
      <c r="AJ33" s="496" t="s">
        <v>132</v>
      </c>
      <c r="AK33" s="617">
        <f>$C$31-AI33</f>
        <v>7</v>
      </c>
    </row>
    <row r="34" spans="2:37" ht="7.5" customHeight="1" thickBot="1" x14ac:dyDescent="0.25">
      <c r="B34" s="86"/>
      <c r="C34" s="86"/>
      <c r="D34" s="580"/>
      <c r="E34" s="649"/>
      <c r="F34" s="649"/>
      <c r="G34" s="167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828"/>
      <c r="AD34" s="579"/>
      <c r="AE34" s="579"/>
      <c r="AF34" s="579"/>
      <c r="AG34" s="579"/>
      <c r="AH34" s="579"/>
      <c r="AI34" s="579"/>
      <c r="AJ34" s="579"/>
      <c r="AK34" s="579"/>
    </row>
    <row r="35" spans="2:37" ht="11.25" customHeight="1" thickBot="1" x14ac:dyDescent="0.25">
      <c r="B35" s="1310">
        <f>日付!D4</f>
        <v>43719</v>
      </c>
      <c r="C35" s="1300" t="s">
        <v>27</v>
      </c>
      <c r="D35" s="1185" t="s">
        <v>130</v>
      </c>
      <c r="E35" s="1186"/>
      <c r="F35" s="1187"/>
      <c r="G35" s="491">
        <v>1</v>
      </c>
      <c r="H35" s="826">
        <v>0.63541666666666663</v>
      </c>
      <c r="I35" s="827">
        <v>0.69791666666666663</v>
      </c>
      <c r="J35" s="480" t="s">
        <v>402</v>
      </c>
      <c r="K35" s="480" t="s">
        <v>47</v>
      </c>
      <c r="L35" s="697" t="s">
        <v>21</v>
      </c>
      <c r="M35" s="833" t="s">
        <v>48</v>
      </c>
      <c r="N35" s="826">
        <v>0.70138888888888884</v>
      </c>
      <c r="O35" s="827">
        <v>0.76388888888888884</v>
      </c>
      <c r="P35" s="837" t="s">
        <v>406</v>
      </c>
      <c r="Q35" s="564" t="s">
        <v>923</v>
      </c>
      <c r="R35" s="697" t="s">
        <v>33</v>
      </c>
      <c r="S35" s="71" t="s">
        <v>48</v>
      </c>
      <c r="T35" s="826">
        <v>0.76736111111111116</v>
      </c>
      <c r="U35" s="827">
        <v>0.82986111111111116</v>
      </c>
      <c r="V35" s="480" t="s">
        <v>819</v>
      </c>
      <c r="W35" s="69" t="s">
        <v>45</v>
      </c>
      <c r="X35" s="697" t="s">
        <v>33</v>
      </c>
      <c r="Y35" s="71" t="s">
        <v>48</v>
      </c>
      <c r="Z35" s="829">
        <v>0.83333333333333337</v>
      </c>
      <c r="AA35" s="827">
        <v>0.89583333333333337</v>
      </c>
      <c r="AB35" s="480" t="s">
        <v>756</v>
      </c>
      <c r="AC35" s="480" t="s">
        <v>45</v>
      </c>
      <c r="AD35" s="561" t="s">
        <v>33</v>
      </c>
      <c r="AE35" s="565" t="s">
        <v>48</v>
      </c>
      <c r="AF35" s="657"/>
      <c r="AG35" s="594"/>
      <c r="AH35" s="588"/>
      <c r="AI35" s="588"/>
      <c r="AJ35" s="591"/>
      <c r="AK35" s="590"/>
    </row>
    <row r="36" spans="2:37" ht="11.25" customHeight="1" x14ac:dyDescent="0.2">
      <c r="B36" s="1311"/>
      <c r="C36" s="1301"/>
      <c r="D36" s="640" t="s">
        <v>48</v>
      </c>
      <c r="E36" s="641">
        <v>0.58333333333333337</v>
      </c>
      <c r="F36" s="642" t="s">
        <v>766</v>
      </c>
      <c r="G36" s="165">
        <v>2</v>
      </c>
      <c r="H36" s="602"/>
      <c r="I36" s="600"/>
      <c r="J36" s="599"/>
      <c r="K36" s="599"/>
      <c r="L36" s="600"/>
      <c r="M36" s="609"/>
      <c r="N36" s="826">
        <v>0.70138888888888884</v>
      </c>
      <c r="O36" s="827">
        <v>0.76388888888888884</v>
      </c>
      <c r="P36" s="837" t="s">
        <v>832</v>
      </c>
      <c r="Q36" s="162" t="s">
        <v>921</v>
      </c>
      <c r="R36" s="697" t="s">
        <v>33</v>
      </c>
      <c r="S36" s="71" t="s">
        <v>707</v>
      </c>
      <c r="T36" s="161">
        <v>0.76736111111111116</v>
      </c>
      <c r="U36" s="162">
        <v>0.82986111111111116</v>
      </c>
      <c r="V36" s="69" t="s">
        <v>681</v>
      </c>
      <c r="W36" s="69" t="s">
        <v>47</v>
      </c>
      <c r="X36" s="70" t="s">
        <v>33</v>
      </c>
      <c r="Y36" s="163" t="s">
        <v>707</v>
      </c>
      <c r="Z36" s="161">
        <v>0.83333333333333337</v>
      </c>
      <c r="AA36" s="827">
        <v>0.89583333333333337</v>
      </c>
      <c r="AB36" s="480" t="s">
        <v>854</v>
      </c>
      <c r="AC36" s="69" t="s">
        <v>47</v>
      </c>
      <c r="AD36" s="697" t="s">
        <v>33</v>
      </c>
      <c r="AE36" s="71" t="s">
        <v>707</v>
      </c>
      <c r="AF36" s="658"/>
      <c r="AG36" s="608"/>
      <c r="AH36" s="599"/>
      <c r="AI36" s="599"/>
      <c r="AJ36" s="600"/>
      <c r="AK36" s="609"/>
    </row>
    <row r="37" spans="2:37" ht="11.25" customHeight="1" thickBot="1" x14ac:dyDescent="0.25">
      <c r="B37" s="1311"/>
      <c r="C37" s="1301"/>
      <c r="D37" s="640" t="s">
        <v>707</v>
      </c>
      <c r="E37" s="641">
        <v>0.58333333333333337</v>
      </c>
      <c r="F37" s="643" t="s">
        <v>766</v>
      </c>
      <c r="G37" s="165">
        <v>3</v>
      </c>
      <c r="H37" s="613"/>
      <c r="I37" s="614"/>
      <c r="J37" s="599"/>
      <c r="K37" s="599"/>
      <c r="L37" s="600"/>
      <c r="M37" s="609"/>
      <c r="N37" s="826">
        <v>0.70138888888888884</v>
      </c>
      <c r="O37" s="827">
        <v>0.76388888888888884</v>
      </c>
      <c r="P37" s="837" t="s">
        <v>852</v>
      </c>
      <c r="Q37" s="69" t="s">
        <v>45</v>
      </c>
      <c r="R37" s="697" t="s">
        <v>33</v>
      </c>
      <c r="S37" s="71" t="s">
        <v>407</v>
      </c>
      <c r="T37" s="161">
        <v>0.76736111111111116</v>
      </c>
      <c r="U37" s="162">
        <v>0.82986111111111116</v>
      </c>
      <c r="V37" s="837" t="s">
        <v>832</v>
      </c>
      <c r="W37" s="69" t="s">
        <v>43</v>
      </c>
      <c r="X37" s="697" t="s">
        <v>33</v>
      </c>
      <c r="Y37" s="71" t="s">
        <v>407</v>
      </c>
      <c r="Z37" s="114"/>
      <c r="AA37" s="115"/>
      <c r="AB37" s="83"/>
      <c r="AC37" s="83"/>
      <c r="AD37" s="84"/>
      <c r="AE37" s="103"/>
      <c r="AF37" s="658"/>
      <c r="AG37" s="608"/>
      <c r="AH37" s="599"/>
      <c r="AI37" s="599"/>
      <c r="AJ37" s="600"/>
      <c r="AK37" s="609"/>
    </row>
    <row r="38" spans="2:37" ht="11.25" customHeight="1" thickBot="1" x14ac:dyDescent="0.25">
      <c r="B38" s="40" t="s">
        <v>164</v>
      </c>
      <c r="C38" s="566">
        <v>4</v>
      </c>
      <c r="D38" s="644"/>
      <c r="E38" s="644"/>
      <c r="F38" s="644"/>
      <c r="G38" s="165">
        <v>4</v>
      </c>
      <c r="H38" s="602"/>
      <c r="I38" s="667" t="s">
        <v>170</v>
      </c>
      <c r="J38" s="577" t="s">
        <v>167</v>
      </c>
      <c r="K38" s="577" t="s">
        <v>129</v>
      </c>
      <c r="L38" s="577" t="s">
        <v>128</v>
      </c>
      <c r="M38" s="630" t="s">
        <v>168</v>
      </c>
      <c r="N38" s="111"/>
      <c r="O38" s="112"/>
      <c r="P38" s="83"/>
      <c r="Q38" s="83"/>
      <c r="R38" s="84"/>
      <c r="S38" s="121"/>
      <c r="T38" s="161">
        <v>0.76736111111111116</v>
      </c>
      <c r="U38" s="162">
        <v>0.82986111111111116</v>
      </c>
      <c r="V38" s="837" t="s">
        <v>924</v>
      </c>
      <c r="W38" s="69" t="s">
        <v>47</v>
      </c>
      <c r="X38" s="697" t="s">
        <v>33</v>
      </c>
      <c r="Y38" s="71" t="s">
        <v>540</v>
      </c>
      <c r="Z38" s="161">
        <v>0.83333333333333337</v>
      </c>
      <c r="AA38" s="827">
        <v>0.89583333333333337</v>
      </c>
      <c r="AB38" s="69" t="s">
        <v>681</v>
      </c>
      <c r="AC38" s="69" t="s">
        <v>147</v>
      </c>
      <c r="AD38" s="70" t="s">
        <v>33</v>
      </c>
      <c r="AE38" s="163" t="s">
        <v>540</v>
      </c>
      <c r="AF38" s="658"/>
      <c r="AG38" s="608"/>
      <c r="AH38" s="599"/>
      <c r="AI38" s="599"/>
      <c r="AJ38" s="600"/>
      <c r="AK38" s="609"/>
    </row>
    <row r="39" spans="2:37" ht="11.25" customHeight="1" thickBot="1" x14ac:dyDescent="0.25">
      <c r="B39" s="1292">
        <f>K43+Q43+W43+AC43+AI43</f>
        <v>12</v>
      </c>
      <c r="C39" s="1294" t="s">
        <v>135</v>
      </c>
      <c r="D39" s="1185" t="s">
        <v>125</v>
      </c>
      <c r="E39" s="1186"/>
      <c r="F39" s="1187"/>
      <c r="G39" s="165">
        <v>5</v>
      </c>
      <c r="H39" s="602"/>
      <c r="I39" s="577"/>
      <c r="J39" s="599"/>
      <c r="K39" s="616"/>
      <c r="L39" s="600"/>
      <c r="M39" s="609"/>
      <c r="N39" s="841"/>
      <c r="O39" s="840"/>
      <c r="P39" s="1060"/>
      <c r="Q39" s="83"/>
      <c r="R39" s="567"/>
      <c r="S39" s="85"/>
      <c r="T39" s="114"/>
      <c r="U39" s="115"/>
      <c r="V39" s="83"/>
      <c r="W39" s="83"/>
      <c r="X39" s="84"/>
      <c r="Y39" s="103"/>
      <c r="Z39" s="607"/>
      <c r="AA39" s="608"/>
      <c r="AB39" s="599"/>
      <c r="AC39" s="599"/>
      <c r="AD39" s="600"/>
      <c r="AE39" s="609"/>
      <c r="AF39" s="658"/>
      <c r="AG39" s="608"/>
      <c r="AH39" s="599"/>
      <c r="AI39" s="599"/>
      <c r="AJ39" s="600"/>
      <c r="AK39" s="609"/>
    </row>
    <row r="40" spans="2:37" ht="11.25" customHeight="1" thickBot="1" x14ac:dyDescent="0.25">
      <c r="B40" s="1293"/>
      <c r="C40" s="1295"/>
      <c r="D40" s="1174"/>
      <c r="E40" s="1175"/>
      <c r="F40" s="1176"/>
      <c r="G40" s="165">
        <v>6</v>
      </c>
      <c r="H40" s="602"/>
      <c r="I40" s="577"/>
      <c r="J40" s="599"/>
      <c r="K40" s="616"/>
      <c r="L40" s="600"/>
      <c r="M40" s="609"/>
      <c r="N40" s="111"/>
      <c r="O40" s="112"/>
      <c r="P40" s="83"/>
      <c r="Q40" s="83"/>
      <c r="R40" s="84"/>
      <c r="S40" s="121"/>
      <c r="T40" s="116">
        <v>0.76736111111111116</v>
      </c>
      <c r="U40" s="117">
        <v>0.80902777777777779</v>
      </c>
      <c r="V40" s="102" t="s">
        <v>925</v>
      </c>
      <c r="W40" s="102" t="s">
        <v>43</v>
      </c>
      <c r="X40" s="699" t="s">
        <v>33</v>
      </c>
      <c r="Y40" s="118" t="s">
        <v>913</v>
      </c>
      <c r="Z40" s="161">
        <v>0.83333333333333337</v>
      </c>
      <c r="AA40" s="827">
        <v>0.89583333333333337</v>
      </c>
      <c r="AB40" s="69" t="s">
        <v>822</v>
      </c>
      <c r="AC40" s="69" t="s">
        <v>45</v>
      </c>
      <c r="AD40" s="70" t="s">
        <v>33</v>
      </c>
      <c r="AE40" s="163" t="s">
        <v>913</v>
      </c>
      <c r="AF40" s="658"/>
      <c r="AG40" s="608"/>
      <c r="AH40" s="599"/>
      <c r="AI40" s="599"/>
      <c r="AJ40" s="600"/>
      <c r="AK40" s="609"/>
    </row>
    <row r="41" spans="2:37" ht="11.25" customHeight="1" thickBot="1" x14ac:dyDescent="0.25">
      <c r="B41" s="26" t="s">
        <v>136</v>
      </c>
      <c r="C41" s="104">
        <v>7</v>
      </c>
      <c r="D41" s="1174"/>
      <c r="E41" s="1175"/>
      <c r="F41" s="1176"/>
      <c r="G41" s="165">
        <v>7</v>
      </c>
      <c r="H41" s="602"/>
      <c r="I41" s="577"/>
      <c r="J41" s="599"/>
      <c r="K41" s="616"/>
      <c r="L41" s="600"/>
      <c r="M41" s="609"/>
      <c r="N41" s="607"/>
      <c r="O41" s="608"/>
      <c r="P41" s="599"/>
      <c r="Q41" s="599"/>
      <c r="R41" s="600"/>
      <c r="S41" s="651"/>
      <c r="T41" s="607"/>
      <c r="U41" s="608"/>
      <c r="V41" s="599"/>
      <c r="W41" s="599"/>
      <c r="X41" s="600"/>
      <c r="Y41" s="651"/>
      <c r="Z41" s="607"/>
      <c r="AA41" s="608"/>
      <c r="AB41" s="599"/>
      <c r="AC41" s="599"/>
      <c r="AD41" s="600"/>
      <c r="AE41" s="609"/>
      <c r="AF41" s="658"/>
      <c r="AG41" s="608"/>
      <c r="AH41" s="599"/>
      <c r="AI41" s="599"/>
      <c r="AJ41" s="600"/>
      <c r="AK41" s="609"/>
    </row>
    <row r="42" spans="2:37" ht="11.25" customHeight="1" thickBot="1" x14ac:dyDescent="0.25">
      <c r="B42" s="1312" t="s">
        <v>126</v>
      </c>
      <c r="C42" s="1313"/>
      <c r="D42" s="1177"/>
      <c r="E42" s="1178"/>
      <c r="F42" s="1179"/>
      <c r="G42" s="545">
        <v>8</v>
      </c>
      <c r="H42" s="655"/>
      <c r="I42" s="668"/>
      <c r="J42" s="621"/>
      <c r="K42" s="622"/>
      <c r="L42" s="623"/>
      <c r="M42" s="624"/>
      <c r="N42" s="607"/>
      <c r="O42" s="608"/>
      <c r="P42" s="599"/>
      <c r="Q42" s="599"/>
      <c r="R42" s="600"/>
      <c r="S42" s="651"/>
      <c r="T42" s="659"/>
      <c r="U42" s="608"/>
      <c r="V42" s="599"/>
      <c r="W42" s="599"/>
      <c r="X42" s="600"/>
      <c r="Y42" s="651"/>
      <c r="Z42" s="659"/>
      <c r="AA42" s="660"/>
      <c r="AB42" s="621"/>
      <c r="AC42" s="621"/>
      <c r="AD42" s="623"/>
      <c r="AE42" s="624"/>
      <c r="AF42" s="658"/>
      <c r="AG42" s="608"/>
      <c r="AH42" s="599"/>
      <c r="AI42" s="599"/>
      <c r="AJ42" s="600"/>
      <c r="AK42" s="609"/>
    </row>
    <row r="43" spans="2:37" s="579" customFormat="1" ht="15" customHeight="1" thickBot="1" x14ac:dyDescent="0.25">
      <c r="B43" s="1163">
        <f>B39/(C41*C38)</f>
        <v>0.42857142857142855</v>
      </c>
      <c r="C43" s="1164"/>
      <c r="D43" s="1165" t="s">
        <v>131</v>
      </c>
      <c r="E43" s="1166"/>
      <c r="F43" s="765"/>
      <c r="G43" s="673" t="s">
        <v>132</v>
      </c>
      <c r="H43" s="625"/>
      <c r="I43" s="627">
        <f>S43+Y43+AE43+AK43</f>
        <v>16</v>
      </c>
      <c r="J43" s="495" t="s">
        <v>4</v>
      </c>
      <c r="K43" s="1077">
        <f>COUNTA(L35:L37)-COUNTIF(L35:L37,"休講")</f>
        <v>0</v>
      </c>
      <c r="L43" s="496" t="s">
        <v>132</v>
      </c>
      <c r="M43" s="628">
        <f>$C41-K43</f>
        <v>7</v>
      </c>
      <c r="N43" s="625"/>
      <c r="O43" s="625"/>
      <c r="P43" s="492" t="s">
        <v>4</v>
      </c>
      <c r="Q43" s="1077">
        <f>COUNTA(R35:R42)-COUNTIF(R35:R42,"休講")</f>
        <v>3</v>
      </c>
      <c r="R43" s="496" t="s">
        <v>132</v>
      </c>
      <c r="S43" s="628">
        <f>$C$31-Q43</f>
        <v>4</v>
      </c>
      <c r="T43" s="625"/>
      <c r="U43" s="625"/>
      <c r="V43" s="492" t="s">
        <v>4</v>
      </c>
      <c r="W43" s="1077">
        <f>COUNTA(X35:X42)-COUNTIF(X35:X42,"休講")</f>
        <v>5</v>
      </c>
      <c r="X43" s="496" t="s">
        <v>132</v>
      </c>
      <c r="Y43" s="617">
        <f>$C$31-W43</f>
        <v>2</v>
      </c>
      <c r="Z43" s="625"/>
      <c r="AA43" s="625"/>
      <c r="AB43" s="492" t="s">
        <v>4</v>
      </c>
      <c r="AC43" s="1077">
        <f>COUNTA(AD35:AD42)-COUNTIF(AD35:AD42,"休講")</f>
        <v>4</v>
      </c>
      <c r="AD43" s="496" t="s">
        <v>132</v>
      </c>
      <c r="AE43" s="628">
        <f>$C$31-AC43</f>
        <v>3</v>
      </c>
      <c r="AF43" s="625"/>
      <c r="AG43" s="625"/>
      <c r="AH43" s="492" t="s">
        <v>4</v>
      </c>
      <c r="AI43" s="1077">
        <f>COUNTA(AJ35:AJ42)-COUNTIF(AJ35:AJ42,"休講")</f>
        <v>0</v>
      </c>
      <c r="AJ43" s="496" t="s">
        <v>132</v>
      </c>
      <c r="AK43" s="617">
        <f>$C$31-AI43</f>
        <v>7</v>
      </c>
    </row>
    <row r="44" spans="2:37" ht="7.5" customHeight="1" thickBot="1" x14ac:dyDescent="0.25">
      <c r="D44" s="580"/>
      <c r="E44" s="649"/>
      <c r="F44" s="649"/>
      <c r="G44" s="167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79"/>
      <c r="AD44" s="579"/>
      <c r="AE44" s="579"/>
      <c r="AF44" s="579"/>
      <c r="AG44" s="579"/>
      <c r="AH44" s="579"/>
      <c r="AI44" s="579"/>
      <c r="AJ44" s="579"/>
      <c r="AK44" s="579"/>
    </row>
    <row r="45" spans="2:37" s="86" customFormat="1" ht="11.25" customHeight="1" thickBot="1" x14ac:dyDescent="0.25">
      <c r="B45" s="1310">
        <f>日付!E4</f>
        <v>43720</v>
      </c>
      <c r="C45" s="1300" t="s">
        <v>28</v>
      </c>
      <c r="D45" s="1185" t="s">
        <v>130</v>
      </c>
      <c r="E45" s="1186"/>
      <c r="F45" s="1187"/>
      <c r="G45" s="491">
        <v>1</v>
      </c>
      <c r="H45" s="661"/>
      <c r="I45" s="591"/>
      <c r="J45" s="588"/>
      <c r="K45" s="588"/>
      <c r="L45" s="591"/>
      <c r="M45" s="590"/>
      <c r="N45" s="563">
        <v>0.70138888888888884</v>
      </c>
      <c r="O45" s="564">
        <v>0.76388888888888884</v>
      </c>
      <c r="P45" s="560" t="s">
        <v>572</v>
      </c>
      <c r="Q45" s="560" t="s">
        <v>45</v>
      </c>
      <c r="R45" s="561" t="s">
        <v>33</v>
      </c>
      <c r="S45" s="565" t="s">
        <v>46</v>
      </c>
      <c r="T45" s="563">
        <v>0.76736111111111116</v>
      </c>
      <c r="U45" s="564">
        <v>0.82986111111111116</v>
      </c>
      <c r="V45" s="560" t="s">
        <v>793</v>
      </c>
      <c r="W45" s="560" t="s">
        <v>45</v>
      </c>
      <c r="X45" s="561" t="s">
        <v>33</v>
      </c>
      <c r="Y45" s="565" t="s">
        <v>46</v>
      </c>
      <c r="Z45" s="563">
        <v>0.83333333333333337</v>
      </c>
      <c r="AA45" s="564">
        <v>0.89583333333333337</v>
      </c>
      <c r="AB45" s="560" t="s">
        <v>700</v>
      </c>
      <c r="AC45" s="560" t="s">
        <v>45</v>
      </c>
      <c r="AD45" s="561" t="s">
        <v>33</v>
      </c>
      <c r="AE45" s="565" t="s">
        <v>46</v>
      </c>
      <c r="AF45" s="593"/>
      <c r="AG45" s="594"/>
      <c r="AH45" s="588"/>
      <c r="AI45" s="588"/>
      <c r="AJ45" s="591"/>
      <c r="AK45" s="590"/>
    </row>
    <row r="46" spans="2:37" s="86" customFormat="1" ht="11.25" customHeight="1" x14ac:dyDescent="0.2">
      <c r="B46" s="1311"/>
      <c r="C46" s="1301"/>
      <c r="D46" s="640" t="s">
        <v>48</v>
      </c>
      <c r="E46" s="641">
        <v>0.58333333333333337</v>
      </c>
      <c r="F46" s="642" t="s">
        <v>766</v>
      </c>
      <c r="G46" s="165">
        <v>2</v>
      </c>
      <c r="H46" s="826">
        <v>0.63541666666666663</v>
      </c>
      <c r="I46" s="827">
        <v>0.69791666666666663</v>
      </c>
      <c r="J46" s="69" t="s">
        <v>568</v>
      </c>
      <c r="K46" s="69" t="s">
        <v>47</v>
      </c>
      <c r="L46" s="70" t="s">
        <v>33</v>
      </c>
      <c r="M46" s="163" t="s">
        <v>682</v>
      </c>
      <c r="N46" s="826">
        <v>0.70138888888888884</v>
      </c>
      <c r="O46" s="827">
        <v>0.76388888888888884</v>
      </c>
      <c r="P46" s="395" t="s">
        <v>926</v>
      </c>
      <c r="Q46" s="69" t="s">
        <v>47</v>
      </c>
      <c r="R46" s="838" t="s">
        <v>21</v>
      </c>
      <c r="S46" s="839" t="s">
        <v>682</v>
      </c>
      <c r="T46" s="161">
        <v>0.76736111111111116</v>
      </c>
      <c r="U46" s="162">
        <v>0.82986111111111116</v>
      </c>
      <c r="V46" s="480" t="s">
        <v>771</v>
      </c>
      <c r="W46" s="69" t="s">
        <v>47</v>
      </c>
      <c r="X46" s="70" t="s">
        <v>33</v>
      </c>
      <c r="Y46" s="163" t="s">
        <v>682</v>
      </c>
      <c r="Z46" s="161">
        <v>0.83333333333333337</v>
      </c>
      <c r="AA46" s="827">
        <v>0.89583333333333337</v>
      </c>
      <c r="AB46" s="69" t="s">
        <v>773</v>
      </c>
      <c r="AC46" s="69" t="s">
        <v>47</v>
      </c>
      <c r="AD46" s="70" t="s">
        <v>33</v>
      </c>
      <c r="AE46" s="163" t="s">
        <v>682</v>
      </c>
      <c r="AF46" s="607"/>
      <c r="AG46" s="608"/>
      <c r="AH46" s="599"/>
      <c r="AI46" s="599"/>
      <c r="AJ46" s="600"/>
      <c r="AK46" s="609"/>
    </row>
    <row r="47" spans="2:37" s="86" customFormat="1" ht="11.25" customHeight="1" thickBot="1" x14ac:dyDescent="0.25">
      <c r="B47" s="1311"/>
      <c r="C47" s="1301"/>
      <c r="D47" s="640" t="s">
        <v>707</v>
      </c>
      <c r="E47" s="641">
        <v>0.58333333333333337</v>
      </c>
      <c r="F47" s="643" t="s">
        <v>766</v>
      </c>
      <c r="G47" s="165">
        <v>3</v>
      </c>
      <c r="H47" s="653"/>
      <c r="I47" s="645"/>
      <c r="J47" s="599"/>
      <c r="K47" s="599"/>
      <c r="L47" s="600"/>
      <c r="M47" s="601"/>
      <c r="N47" s="826">
        <v>0.70138888888888884</v>
      </c>
      <c r="O47" s="827">
        <v>0.76388888888888884</v>
      </c>
      <c r="P47" s="69" t="s">
        <v>785</v>
      </c>
      <c r="Q47" s="69" t="s">
        <v>43</v>
      </c>
      <c r="R47" s="70" t="s">
        <v>33</v>
      </c>
      <c r="S47" s="163" t="s">
        <v>915</v>
      </c>
      <c r="T47" s="161">
        <v>0.76736111111111116</v>
      </c>
      <c r="U47" s="162">
        <v>0.82986111111111116</v>
      </c>
      <c r="V47" s="69" t="s">
        <v>786</v>
      </c>
      <c r="W47" s="69" t="s">
        <v>43</v>
      </c>
      <c r="X47" s="70" t="s">
        <v>33</v>
      </c>
      <c r="Y47" s="163" t="s">
        <v>915</v>
      </c>
      <c r="Z47" s="613"/>
      <c r="AA47" s="845"/>
      <c r="AB47" s="832"/>
      <c r="AC47" s="600"/>
      <c r="AD47" s="600"/>
      <c r="AE47" s="609"/>
      <c r="AF47" s="612"/>
      <c r="AG47" s="612"/>
      <c r="AH47" s="599"/>
      <c r="AI47" s="599"/>
      <c r="AJ47" s="600"/>
      <c r="AK47" s="601"/>
    </row>
    <row r="48" spans="2:37" s="86" customFormat="1" ht="11.25" customHeight="1" thickBot="1" x14ac:dyDescent="0.25">
      <c r="B48" s="40" t="s">
        <v>164</v>
      </c>
      <c r="C48" s="566">
        <v>4</v>
      </c>
      <c r="D48" s="662" t="s">
        <v>928</v>
      </c>
      <c r="E48" s="641">
        <v>0.6875</v>
      </c>
      <c r="F48" s="633" t="s">
        <v>929</v>
      </c>
      <c r="G48" s="165">
        <v>4</v>
      </c>
      <c r="H48" s="600"/>
      <c r="I48" s="667" t="s">
        <v>170</v>
      </c>
      <c r="J48" s="577" t="s">
        <v>167</v>
      </c>
      <c r="K48" s="577" t="s">
        <v>129</v>
      </c>
      <c r="L48" s="577" t="s">
        <v>128</v>
      </c>
      <c r="M48" s="630" t="s">
        <v>168</v>
      </c>
      <c r="N48" s="841"/>
      <c r="O48" s="840"/>
      <c r="P48" s="842"/>
      <c r="Q48" s="83"/>
      <c r="R48" s="567"/>
      <c r="S48" s="85"/>
      <c r="T48" s="1071">
        <v>0.76736111111111116</v>
      </c>
      <c r="U48" s="1072">
        <v>0.82986111111111116</v>
      </c>
      <c r="V48" s="1073" t="s">
        <v>950</v>
      </c>
      <c r="W48" s="1073" t="s">
        <v>47</v>
      </c>
      <c r="X48" s="1074" t="s">
        <v>73</v>
      </c>
      <c r="Y48" s="1075" t="s">
        <v>48</v>
      </c>
      <c r="Z48" s="114"/>
      <c r="AA48" s="840"/>
      <c r="AB48" s="83"/>
      <c r="AC48" s="83"/>
      <c r="AD48" s="84"/>
      <c r="AE48" s="103"/>
      <c r="AF48" s="607"/>
      <c r="AG48" s="608"/>
      <c r="AH48" s="599"/>
      <c r="AI48" s="599"/>
      <c r="AJ48" s="600"/>
      <c r="AK48" s="609"/>
    </row>
    <row r="49" spans="2:37" s="86" customFormat="1" ht="11.25" customHeight="1" thickBot="1" x14ac:dyDescent="0.25">
      <c r="B49" s="1292">
        <f>K53+Q53+W53+AC53+AI53</f>
        <v>12</v>
      </c>
      <c r="C49" s="1294" t="s">
        <v>135</v>
      </c>
      <c r="D49" s="1185" t="s">
        <v>125</v>
      </c>
      <c r="E49" s="1186"/>
      <c r="F49" s="1187"/>
      <c r="G49" s="165">
        <v>5</v>
      </c>
      <c r="H49" s="600"/>
      <c r="I49" s="577"/>
      <c r="J49" s="599" t="s">
        <v>961</v>
      </c>
      <c r="K49" s="616">
        <v>0.75</v>
      </c>
      <c r="L49" s="600" t="s">
        <v>962</v>
      </c>
      <c r="M49" s="609" t="s">
        <v>963</v>
      </c>
      <c r="N49" s="826">
        <v>0.70138888888888884</v>
      </c>
      <c r="O49" s="827">
        <v>0.76388888888888884</v>
      </c>
      <c r="P49" s="69" t="s">
        <v>834</v>
      </c>
      <c r="Q49" s="69" t="s">
        <v>45</v>
      </c>
      <c r="R49" s="70" t="s">
        <v>33</v>
      </c>
      <c r="S49" s="163" t="s">
        <v>851</v>
      </c>
      <c r="T49" s="161">
        <v>0.76736111111111116</v>
      </c>
      <c r="U49" s="162">
        <v>0.82986111111111116</v>
      </c>
      <c r="V49" s="69" t="s">
        <v>852</v>
      </c>
      <c r="W49" s="69" t="s">
        <v>47</v>
      </c>
      <c r="X49" s="70" t="s">
        <v>33</v>
      </c>
      <c r="Y49" s="163" t="s">
        <v>851</v>
      </c>
      <c r="Z49" s="161">
        <v>0.83333333333333337</v>
      </c>
      <c r="AA49" s="827">
        <v>0.89583333333333337</v>
      </c>
      <c r="AB49" s="69" t="s">
        <v>927</v>
      </c>
      <c r="AC49" s="69" t="s">
        <v>47</v>
      </c>
      <c r="AD49" s="70" t="s">
        <v>33</v>
      </c>
      <c r="AE49" s="163" t="s">
        <v>914</v>
      </c>
      <c r="AF49" s="607"/>
      <c r="AG49" s="608"/>
      <c r="AH49" s="599"/>
      <c r="AI49" s="599"/>
      <c r="AJ49" s="600"/>
      <c r="AK49" s="609"/>
    </row>
    <row r="50" spans="2:37" s="86" customFormat="1" ht="11.25" customHeight="1" thickBot="1" x14ac:dyDescent="0.25">
      <c r="B50" s="1293"/>
      <c r="C50" s="1295"/>
      <c r="D50" s="1174"/>
      <c r="E50" s="1175"/>
      <c r="F50" s="1176"/>
      <c r="G50" s="165">
        <v>6</v>
      </c>
      <c r="H50" s="600"/>
      <c r="I50" s="577"/>
      <c r="J50" s="599"/>
      <c r="K50" s="616"/>
      <c r="L50" s="600"/>
      <c r="M50" s="609"/>
      <c r="N50" s="607"/>
      <c r="O50" s="608"/>
      <c r="P50" s="599"/>
      <c r="Q50" s="599"/>
      <c r="R50" s="600"/>
      <c r="S50" s="609"/>
      <c r="T50" s="161">
        <v>0.76736111111111116</v>
      </c>
      <c r="U50" s="162">
        <v>0.82986111111111116</v>
      </c>
      <c r="V50" s="69" t="s">
        <v>426</v>
      </c>
      <c r="W50" s="69" t="s">
        <v>47</v>
      </c>
      <c r="X50" s="70" t="s">
        <v>21</v>
      </c>
      <c r="Y50" s="163" t="s">
        <v>707</v>
      </c>
      <c r="Z50" s="114"/>
      <c r="AA50" s="115"/>
      <c r="AB50" s="83"/>
      <c r="AC50" s="83"/>
      <c r="AD50" s="84"/>
      <c r="AE50" s="103"/>
      <c r="AF50" s="607"/>
      <c r="AG50" s="608"/>
      <c r="AH50" s="599"/>
      <c r="AI50" s="599"/>
      <c r="AJ50" s="600"/>
      <c r="AK50" s="609"/>
    </row>
    <row r="51" spans="2:37" s="86" customFormat="1" ht="11.25" customHeight="1" thickBot="1" x14ac:dyDescent="0.25">
      <c r="B51" s="26" t="s">
        <v>136</v>
      </c>
      <c r="C51" s="104">
        <v>7</v>
      </c>
      <c r="D51" s="1174"/>
      <c r="E51" s="1175"/>
      <c r="F51" s="1176"/>
      <c r="G51" s="165">
        <v>7</v>
      </c>
      <c r="H51" s="600"/>
      <c r="I51" s="577"/>
      <c r="J51" s="599"/>
      <c r="K51" s="616"/>
      <c r="L51" s="600"/>
      <c r="M51" s="609"/>
      <c r="N51" s="607"/>
      <c r="O51" s="608"/>
      <c r="P51" s="599"/>
      <c r="Q51" s="599"/>
      <c r="R51" s="600"/>
      <c r="S51" s="609"/>
      <c r="T51" s="640"/>
      <c r="U51" s="633"/>
      <c r="V51" s="633"/>
      <c r="W51" s="633"/>
      <c r="X51" s="633"/>
      <c r="Y51" s="643"/>
      <c r="Z51" s="640"/>
      <c r="AA51" s="633"/>
      <c r="AB51" s="633"/>
      <c r="AC51" s="633"/>
      <c r="AD51" s="633"/>
      <c r="AE51" s="643"/>
      <c r="AF51" s="607"/>
      <c r="AG51" s="608"/>
      <c r="AH51" s="599"/>
      <c r="AI51" s="599"/>
      <c r="AJ51" s="600"/>
      <c r="AK51" s="609"/>
    </row>
    <row r="52" spans="2:37" s="86" customFormat="1" ht="11.25" customHeight="1" thickBot="1" x14ac:dyDescent="0.25">
      <c r="B52" s="1312" t="s">
        <v>126</v>
      </c>
      <c r="C52" s="1313"/>
      <c r="D52" s="1177"/>
      <c r="E52" s="1178"/>
      <c r="F52" s="1179"/>
      <c r="G52" s="545">
        <v>8</v>
      </c>
      <c r="H52" s="606"/>
      <c r="I52" s="668"/>
      <c r="J52" s="621"/>
      <c r="K52" s="622"/>
      <c r="L52" s="623"/>
      <c r="M52" s="624"/>
      <c r="N52" s="659"/>
      <c r="O52" s="660"/>
      <c r="P52" s="621"/>
      <c r="Q52" s="621"/>
      <c r="R52" s="623"/>
      <c r="S52" s="624"/>
      <c r="T52" s="662"/>
      <c r="U52" s="663"/>
      <c r="V52" s="663"/>
      <c r="W52" s="663"/>
      <c r="X52" s="663"/>
      <c r="Y52" s="664"/>
      <c r="Z52" s="662"/>
      <c r="AA52" s="663"/>
      <c r="AB52" s="663"/>
      <c r="AC52" s="663"/>
      <c r="AD52" s="663"/>
      <c r="AE52" s="664"/>
      <c r="AF52" s="607"/>
      <c r="AG52" s="608"/>
      <c r="AH52" s="599"/>
      <c r="AI52" s="599"/>
      <c r="AJ52" s="600"/>
      <c r="AK52" s="609"/>
    </row>
    <row r="53" spans="2:37" s="579" customFormat="1" ht="15" customHeight="1" thickBot="1" x14ac:dyDescent="0.25">
      <c r="B53" s="1163">
        <f>B49/(C51*C48)</f>
        <v>0.42857142857142855</v>
      </c>
      <c r="C53" s="1164"/>
      <c r="D53" s="1165" t="s">
        <v>131</v>
      </c>
      <c r="E53" s="1166"/>
      <c r="F53" s="765"/>
      <c r="G53" s="673" t="s">
        <v>132</v>
      </c>
      <c r="H53" s="625"/>
      <c r="I53" s="627">
        <f>S53+Y53+AE53+AK53</f>
        <v>17</v>
      </c>
      <c r="J53" s="495" t="s">
        <v>4</v>
      </c>
      <c r="K53" s="1077">
        <f>COUNTA(L45:L47)-COUNTIF(L45:L47,"休講")</f>
        <v>1</v>
      </c>
      <c r="L53" s="496" t="s">
        <v>132</v>
      </c>
      <c r="M53" s="628">
        <f>$C51-K53</f>
        <v>6</v>
      </c>
      <c r="N53" s="625"/>
      <c r="O53" s="625"/>
      <c r="P53" s="492" t="s">
        <v>4</v>
      </c>
      <c r="Q53" s="1077">
        <f>COUNTA(R45:R52)-COUNTIF(R45:R52,"休講")</f>
        <v>3</v>
      </c>
      <c r="R53" s="496" t="s">
        <v>132</v>
      </c>
      <c r="S53" s="628">
        <f>$C$31-Q53</f>
        <v>4</v>
      </c>
      <c r="T53" s="625"/>
      <c r="U53" s="625"/>
      <c r="V53" s="492" t="s">
        <v>4</v>
      </c>
      <c r="W53" s="1077">
        <f>COUNTA(X45:X52)-COUNTIF(X45:X52,"休講")</f>
        <v>5</v>
      </c>
      <c r="X53" s="496" t="s">
        <v>132</v>
      </c>
      <c r="Y53" s="617">
        <f>$C$31-W53</f>
        <v>2</v>
      </c>
      <c r="Z53" s="625"/>
      <c r="AA53" s="625"/>
      <c r="AB53" s="492" t="s">
        <v>4</v>
      </c>
      <c r="AC53" s="1077">
        <f>COUNTA(AD45:AD52)-COUNTIF(AD45:AD52,"休講")</f>
        <v>3</v>
      </c>
      <c r="AD53" s="496" t="s">
        <v>132</v>
      </c>
      <c r="AE53" s="628">
        <f>$C$31-AC53</f>
        <v>4</v>
      </c>
      <c r="AF53" s="625"/>
      <c r="AG53" s="625"/>
      <c r="AH53" s="492" t="s">
        <v>4</v>
      </c>
      <c r="AI53" s="1077">
        <f>COUNTA(AJ45:AJ52)-COUNTIF(AJ45:AJ52,"休講")</f>
        <v>0</v>
      </c>
      <c r="AJ53" s="496" t="s">
        <v>132</v>
      </c>
      <c r="AK53" s="617">
        <f>$C$31-AI53</f>
        <v>7</v>
      </c>
    </row>
    <row r="54" spans="2:37" ht="7.5" customHeight="1" thickBot="1" x14ac:dyDescent="0.25">
      <c r="D54" s="580"/>
      <c r="E54" s="649"/>
      <c r="F54" s="649"/>
      <c r="G54" s="167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828"/>
      <c r="U54" s="828"/>
      <c r="V54" s="828"/>
      <c r="W54" s="828"/>
      <c r="X54" s="828"/>
      <c r="Y54" s="828"/>
      <c r="Z54" s="828"/>
      <c r="AA54" s="828"/>
      <c r="AB54" s="579"/>
      <c r="AC54" s="579"/>
      <c r="AD54" s="579"/>
      <c r="AE54" s="579"/>
      <c r="AF54" s="579"/>
      <c r="AG54" s="579"/>
      <c r="AH54" s="579"/>
      <c r="AI54" s="579"/>
      <c r="AJ54" s="579"/>
      <c r="AK54" s="579"/>
    </row>
    <row r="55" spans="2:37" ht="11.25" customHeight="1" thickBot="1" x14ac:dyDescent="0.25">
      <c r="B55" s="1298">
        <f>日付!F4</f>
        <v>43721</v>
      </c>
      <c r="C55" s="1300" t="s">
        <v>29</v>
      </c>
      <c r="D55" s="1185" t="s">
        <v>130</v>
      </c>
      <c r="E55" s="1186"/>
      <c r="F55" s="1187"/>
      <c r="G55" s="491">
        <v>1</v>
      </c>
      <c r="H55" s="587"/>
      <c r="I55" s="591"/>
      <c r="J55" s="588"/>
      <c r="K55" s="588"/>
      <c r="L55" s="589"/>
      <c r="M55" s="590"/>
      <c r="N55" s="563">
        <v>0.70138888888888884</v>
      </c>
      <c r="O55" s="564">
        <v>0.76388888888888884</v>
      </c>
      <c r="P55" s="560" t="s">
        <v>387</v>
      </c>
      <c r="Q55" s="560" t="s">
        <v>45</v>
      </c>
      <c r="R55" s="561" t="s">
        <v>33</v>
      </c>
      <c r="S55" s="565" t="s">
        <v>46</v>
      </c>
      <c r="T55" s="826">
        <v>0.76736111111111116</v>
      </c>
      <c r="U55" s="827">
        <v>0.82986111111111116</v>
      </c>
      <c r="V55" s="480" t="s">
        <v>811</v>
      </c>
      <c r="W55" s="480" t="s">
        <v>45</v>
      </c>
      <c r="X55" s="697" t="s">
        <v>33</v>
      </c>
      <c r="Y55" s="71" t="s">
        <v>46</v>
      </c>
      <c r="Z55" s="829">
        <v>0.83333333333333337</v>
      </c>
      <c r="AA55" s="827">
        <v>0.89583333333333337</v>
      </c>
      <c r="AB55" s="560" t="s">
        <v>535</v>
      </c>
      <c r="AC55" s="560" t="s">
        <v>47</v>
      </c>
      <c r="AD55" s="561" t="s">
        <v>33</v>
      </c>
      <c r="AE55" s="565" t="s">
        <v>46</v>
      </c>
      <c r="AF55" s="593"/>
      <c r="AG55" s="594"/>
      <c r="AH55" s="588"/>
      <c r="AI55" s="588"/>
      <c r="AJ55" s="591"/>
      <c r="AK55" s="590"/>
    </row>
    <row r="56" spans="2:37" ht="11.25" customHeight="1" x14ac:dyDescent="0.2">
      <c r="B56" s="1299"/>
      <c r="C56" s="1301"/>
      <c r="D56" s="1095" t="s">
        <v>48</v>
      </c>
      <c r="E56" s="1096">
        <v>0.58333333333333337</v>
      </c>
      <c r="F56" s="1097" t="s">
        <v>957</v>
      </c>
      <c r="G56" s="165">
        <v>2</v>
      </c>
      <c r="H56" s="678"/>
      <c r="I56" s="679"/>
      <c r="J56" s="83"/>
      <c r="K56" s="83"/>
      <c r="L56" s="84"/>
      <c r="M56" s="85"/>
      <c r="N56" s="116">
        <v>0.70833333333333337</v>
      </c>
      <c r="O56" s="117">
        <v>0.75</v>
      </c>
      <c r="P56" s="102" t="s">
        <v>576</v>
      </c>
      <c r="Q56" s="102" t="s">
        <v>142</v>
      </c>
      <c r="R56" s="699" t="s">
        <v>33</v>
      </c>
      <c r="S56" s="118" t="s">
        <v>349</v>
      </c>
      <c r="T56" s="613"/>
      <c r="U56" s="614"/>
      <c r="V56" s="599"/>
      <c r="W56" s="599"/>
      <c r="X56" s="600"/>
      <c r="Y56" s="609"/>
      <c r="Z56" s="652"/>
      <c r="AA56" s="614"/>
      <c r="AB56" s="599"/>
      <c r="AC56" s="599"/>
      <c r="AD56" s="608"/>
      <c r="AE56" s="579"/>
      <c r="AF56" s="607"/>
      <c r="AG56" s="608"/>
      <c r="AH56" s="599"/>
      <c r="AI56" s="599"/>
      <c r="AJ56" s="600"/>
      <c r="AK56" s="609"/>
    </row>
    <row r="57" spans="2:37" ht="11.25" customHeight="1" thickBot="1" x14ac:dyDescent="0.25">
      <c r="B57" s="1299"/>
      <c r="C57" s="1301"/>
      <c r="D57" s="640" t="s">
        <v>707</v>
      </c>
      <c r="E57" s="641">
        <v>0.58333333333333337</v>
      </c>
      <c r="F57" s="643" t="s">
        <v>766</v>
      </c>
      <c r="G57" s="165">
        <v>3</v>
      </c>
      <c r="H57" s="602"/>
      <c r="I57" s="600"/>
      <c r="J57" s="599"/>
      <c r="K57" s="599"/>
      <c r="L57" s="600"/>
      <c r="M57" s="601"/>
      <c r="N57" s="841"/>
      <c r="O57" s="840"/>
      <c r="P57" s="83"/>
      <c r="Q57" s="83"/>
      <c r="R57" s="84"/>
      <c r="S57" s="103"/>
      <c r="T57" s="114"/>
      <c r="U57" s="115"/>
      <c r="V57" s="83"/>
      <c r="W57" s="83"/>
      <c r="X57" s="84"/>
      <c r="Y57" s="103"/>
      <c r="Z57" s="613"/>
      <c r="AA57" s="845"/>
      <c r="AB57" s="599"/>
      <c r="AC57" s="599"/>
      <c r="AD57" s="600"/>
      <c r="AE57" s="609"/>
      <c r="AF57" s="607"/>
      <c r="AG57" s="608"/>
      <c r="AH57" s="599"/>
      <c r="AI57" s="599"/>
      <c r="AJ57" s="600"/>
      <c r="AK57" s="609"/>
    </row>
    <row r="58" spans="2:37" ht="11.25" customHeight="1" thickBot="1" x14ac:dyDescent="0.25">
      <c r="B58" s="40" t="s">
        <v>164</v>
      </c>
      <c r="C58" s="566">
        <v>4</v>
      </c>
      <c r="D58" s="644"/>
      <c r="E58" s="644"/>
      <c r="F58" s="644"/>
      <c r="G58" s="165">
        <v>4</v>
      </c>
      <c r="H58" s="600"/>
      <c r="I58" s="629" t="s">
        <v>170</v>
      </c>
      <c r="J58" s="577" t="s">
        <v>167</v>
      </c>
      <c r="K58" s="577" t="s">
        <v>129</v>
      </c>
      <c r="L58" s="577" t="s">
        <v>128</v>
      </c>
      <c r="M58" s="630" t="s">
        <v>168</v>
      </c>
      <c r="N58" s="841"/>
      <c r="O58" s="840"/>
      <c r="P58" s="83"/>
      <c r="Q58" s="83"/>
      <c r="R58" s="84"/>
      <c r="S58" s="103"/>
      <c r="T58" s="161">
        <v>0.76736111111111116</v>
      </c>
      <c r="U58" s="162">
        <v>0.82986111111111116</v>
      </c>
      <c r="V58" s="69" t="s">
        <v>773</v>
      </c>
      <c r="W58" s="69" t="s">
        <v>45</v>
      </c>
      <c r="X58" s="70" t="s">
        <v>33</v>
      </c>
      <c r="Y58" s="163" t="s">
        <v>540</v>
      </c>
      <c r="Z58" s="114"/>
      <c r="AA58" s="840"/>
      <c r="AB58" s="83"/>
      <c r="AC58" s="83"/>
      <c r="AD58" s="84"/>
      <c r="AE58" s="103"/>
      <c r="AF58" s="665"/>
      <c r="AG58" s="612"/>
      <c r="AH58" s="599"/>
      <c r="AI58" s="599"/>
      <c r="AJ58" s="600"/>
      <c r="AK58" s="601"/>
    </row>
    <row r="59" spans="2:37" ht="11.25" customHeight="1" thickBot="1" x14ac:dyDescent="0.25">
      <c r="B59" s="1292">
        <f>K63+Q63+W63+AC63+AI63</f>
        <v>11</v>
      </c>
      <c r="C59" s="1294" t="s">
        <v>135</v>
      </c>
      <c r="D59" s="1185" t="s">
        <v>125</v>
      </c>
      <c r="E59" s="1186"/>
      <c r="F59" s="1187"/>
      <c r="G59" s="165">
        <v>5</v>
      </c>
      <c r="H59" s="600"/>
      <c r="I59" s="634"/>
      <c r="J59" s="599"/>
      <c r="K59" s="616"/>
      <c r="L59" s="600"/>
      <c r="M59" s="609"/>
      <c r="N59" s="841"/>
      <c r="O59" s="840"/>
      <c r="P59" s="83"/>
      <c r="Q59" s="83"/>
      <c r="R59" s="84"/>
      <c r="S59" s="103"/>
      <c r="T59" s="161">
        <v>0.76736111111111116</v>
      </c>
      <c r="U59" s="162">
        <v>0.82986111111111116</v>
      </c>
      <c r="V59" s="69" t="s">
        <v>783</v>
      </c>
      <c r="W59" s="69" t="s">
        <v>43</v>
      </c>
      <c r="X59" s="70" t="s">
        <v>33</v>
      </c>
      <c r="Y59" s="163" t="s">
        <v>915</v>
      </c>
      <c r="Z59" s="161">
        <v>0.83333333333333337</v>
      </c>
      <c r="AA59" s="827">
        <v>0.89583333333333337</v>
      </c>
      <c r="AB59" s="69" t="s">
        <v>815</v>
      </c>
      <c r="AC59" s="69" t="s">
        <v>47</v>
      </c>
      <c r="AD59" s="70" t="s">
        <v>33</v>
      </c>
      <c r="AE59" s="163" t="s">
        <v>915</v>
      </c>
      <c r="AF59" s="665"/>
      <c r="AG59" s="612"/>
      <c r="AH59" s="599"/>
      <c r="AI59" s="599"/>
      <c r="AJ59" s="600"/>
      <c r="AK59" s="601"/>
    </row>
    <row r="60" spans="2:37" ht="11.25" customHeight="1" thickBot="1" x14ac:dyDescent="0.25">
      <c r="B60" s="1293"/>
      <c r="C60" s="1295"/>
      <c r="D60" s="1174"/>
      <c r="E60" s="1175"/>
      <c r="F60" s="1176"/>
      <c r="G60" s="165">
        <v>6</v>
      </c>
      <c r="H60" s="600"/>
      <c r="I60" s="634"/>
      <c r="J60" s="599"/>
      <c r="K60" s="616"/>
      <c r="L60" s="600"/>
      <c r="M60" s="609"/>
      <c r="N60" s="826">
        <v>0.70138888888888884</v>
      </c>
      <c r="O60" s="827">
        <v>0.76388888888888884</v>
      </c>
      <c r="P60" s="69" t="s">
        <v>834</v>
      </c>
      <c r="Q60" s="69" t="s">
        <v>47</v>
      </c>
      <c r="R60" s="70" t="s">
        <v>33</v>
      </c>
      <c r="S60" s="163" t="s">
        <v>707</v>
      </c>
      <c r="T60" s="161">
        <v>0.76736111111111116</v>
      </c>
      <c r="U60" s="162">
        <v>0.82986111111111116</v>
      </c>
      <c r="V60" s="69" t="s">
        <v>812</v>
      </c>
      <c r="W60" s="69" t="s">
        <v>47</v>
      </c>
      <c r="X60" s="70" t="s">
        <v>33</v>
      </c>
      <c r="Y60" s="163" t="s">
        <v>707</v>
      </c>
      <c r="Z60" s="161">
        <v>0.83333333333333337</v>
      </c>
      <c r="AA60" s="827">
        <v>0.89583333333333337</v>
      </c>
      <c r="AB60" s="69" t="s">
        <v>793</v>
      </c>
      <c r="AC60" s="69" t="s">
        <v>47</v>
      </c>
      <c r="AD60" s="70" t="s">
        <v>33</v>
      </c>
      <c r="AE60" s="163" t="s">
        <v>707</v>
      </c>
      <c r="AF60" s="665"/>
      <c r="AG60" s="612"/>
      <c r="AH60" s="599"/>
      <c r="AI60" s="599"/>
      <c r="AJ60" s="600"/>
      <c r="AK60" s="601"/>
    </row>
    <row r="61" spans="2:37" ht="11.25" customHeight="1" thickBot="1" x14ac:dyDescent="0.25">
      <c r="B61" s="26" t="s">
        <v>136</v>
      </c>
      <c r="C61" s="104">
        <v>7</v>
      </c>
      <c r="D61" s="1174"/>
      <c r="E61" s="1175"/>
      <c r="F61" s="1176"/>
      <c r="G61" s="165">
        <v>7</v>
      </c>
      <c r="H61" s="600"/>
      <c r="I61" s="634"/>
      <c r="J61" s="599"/>
      <c r="K61" s="616"/>
      <c r="L61" s="600"/>
      <c r="M61" s="609"/>
      <c r="N61" s="613"/>
      <c r="O61" s="614"/>
      <c r="P61" s="599"/>
      <c r="Q61" s="599"/>
      <c r="R61" s="600"/>
      <c r="S61" s="601"/>
      <c r="T61" s="607"/>
      <c r="U61" s="608"/>
      <c r="V61" s="599"/>
      <c r="W61" s="599"/>
      <c r="X61" s="600"/>
      <c r="Y61" s="609"/>
      <c r="Z61" s="161">
        <v>0.83333333333333337</v>
      </c>
      <c r="AA61" s="827">
        <v>0.89583333333333337</v>
      </c>
      <c r="AB61" s="69" t="s">
        <v>829</v>
      </c>
      <c r="AC61" s="69" t="s">
        <v>45</v>
      </c>
      <c r="AD61" s="70" t="s">
        <v>33</v>
      </c>
      <c r="AE61" s="163" t="s">
        <v>883</v>
      </c>
      <c r="AF61" s="665"/>
      <c r="AG61" s="612"/>
      <c r="AH61" s="599"/>
      <c r="AI61" s="599"/>
      <c r="AJ61" s="600"/>
      <c r="AK61" s="601"/>
    </row>
    <row r="62" spans="2:37" ht="11.25" customHeight="1" thickBot="1" x14ac:dyDescent="0.25">
      <c r="B62" s="1312" t="s">
        <v>126</v>
      </c>
      <c r="C62" s="1313"/>
      <c r="D62" s="1177"/>
      <c r="E62" s="1178"/>
      <c r="F62" s="1179"/>
      <c r="G62" s="545">
        <v>8</v>
      </c>
      <c r="H62" s="606"/>
      <c r="I62" s="635"/>
      <c r="J62" s="621"/>
      <c r="K62" s="622"/>
      <c r="L62" s="623"/>
      <c r="M62" s="624"/>
      <c r="N62" s="450"/>
      <c r="O62" s="451"/>
      <c r="P62" s="89"/>
      <c r="Q62" s="89"/>
      <c r="R62" s="109"/>
      <c r="S62" s="90"/>
      <c r="T62" s="659"/>
      <c r="U62" s="660"/>
      <c r="V62" s="621"/>
      <c r="W62" s="621"/>
      <c r="X62" s="623"/>
      <c r="Y62" s="624"/>
      <c r="Z62" s="607"/>
      <c r="AA62" s="608"/>
      <c r="AB62" s="599"/>
      <c r="AC62" s="599"/>
      <c r="AD62" s="600"/>
      <c r="AE62" s="609"/>
      <c r="AF62" s="665"/>
      <c r="AG62" s="612"/>
      <c r="AH62" s="599"/>
      <c r="AI62" s="599"/>
      <c r="AJ62" s="600"/>
      <c r="AK62" s="601"/>
    </row>
    <row r="63" spans="2:37" s="579" customFormat="1" ht="15" customHeight="1" thickBot="1" x14ac:dyDescent="0.25">
      <c r="B63" s="1163">
        <f>B59/(C61*C58)</f>
        <v>0.39285714285714285</v>
      </c>
      <c r="C63" s="1164"/>
      <c r="D63" s="1165" t="s">
        <v>131</v>
      </c>
      <c r="E63" s="1166"/>
      <c r="F63" s="765"/>
      <c r="G63" s="673" t="s">
        <v>132</v>
      </c>
      <c r="H63" s="625"/>
      <c r="I63" s="627">
        <f>S63+Y63+AE63+AK63</f>
        <v>17</v>
      </c>
      <c r="J63" s="495" t="s">
        <v>4</v>
      </c>
      <c r="K63" s="1077">
        <f>COUNTA(L55:L57)-COUNTIF(L55:L57,"休講")</f>
        <v>0</v>
      </c>
      <c r="L63" s="496" t="s">
        <v>132</v>
      </c>
      <c r="M63" s="628">
        <f>$C61-K63</f>
        <v>7</v>
      </c>
      <c r="N63" s="625"/>
      <c r="O63" s="625"/>
      <c r="P63" s="492" t="s">
        <v>4</v>
      </c>
      <c r="Q63" s="1077">
        <f>COUNTA(R55:R62)-COUNTIF(R55:R62,"休講")</f>
        <v>3</v>
      </c>
      <c r="R63" s="496" t="s">
        <v>132</v>
      </c>
      <c r="S63" s="628">
        <f>$C$31-Q63</f>
        <v>4</v>
      </c>
      <c r="T63" s="625"/>
      <c r="U63" s="625"/>
      <c r="V63" s="492" t="s">
        <v>4</v>
      </c>
      <c r="W63" s="1077">
        <f>COUNTA(X55:X62)-COUNTIF(X55:X62,"休講")</f>
        <v>4</v>
      </c>
      <c r="X63" s="496" t="s">
        <v>132</v>
      </c>
      <c r="Y63" s="617">
        <f>$C$31-W63</f>
        <v>3</v>
      </c>
      <c r="Z63" s="625"/>
      <c r="AA63" s="625"/>
      <c r="AB63" s="492" t="s">
        <v>4</v>
      </c>
      <c r="AC63" s="1077">
        <f>COUNTA(AD55:AD62)-COUNTIF(AD55:AD62,"休講")</f>
        <v>4</v>
      </c>
      <c r="AD63" s="496" t="s">
        <v>132</v>
      </c>
      <c r="AE63" s="628">
        <f>$C$31-AC63</f>
        <v>3</v>
      </c>
      <c r="AF63" s="625"/>
      <c r="AG63" s="625"/>
      <c r="AH63" s="492" t="s">
        <v>4</v>
      </c>
      <c r="AI63" s="1077">
        <f>COUNTA(AJ55:AJ62)-COUNTIF(AJ55:AJ62,"休講")</f>
        <v>0</v>
      </c>
      <c r="AJ63" s="496" t="s">
        <v>132</v>
      </c>
      <c r="AK63" s="617">
        <f>$C$31-AI63</f>
        <v>7</v>
      </c>
    </row>
    <row r="64" spans="2:37" ht="11.25" customHeight="1" thickBot="1" x14ac:dyDescent="0.25">
      <c r="B64" s="86"/>
      <c r="C64" s="86"/>
      <c r="D64" s="580"/>
      <c r="E64" s="580"/>
      <c r="F64" s="580"/>
      <c r="G64" s="167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79"/>
      <c r="X64" s="579"/>
      <c r="Y64" s="579"/>
      <c r="Z64" s="579"/>
      <c r="AA64" s="579"/>
      <c r="AB64" s="579"/>
      <c r="AC64" s="579"/>
      <c r="AD64" s="579"/>
      <c r="AE64" s="579"/>
      <c r="AF64" s="579"/>
      <c r="AG64" s="579"/>
      <c r="AH64" s="579"/>
      <c r="AI64" s="579"/>
      <c r="AJ64" s="579"/>
      <c r="AK64" s="579"/>
    </row>
    <row r="65" spans="2:37" ht="11.25" customHeight="1" thickBot="1" x14ac:dyDescent="0.25">
      <c r="B65" s="105" t="s">
        <v>39</v>
      </c>
      <c r="C65" s="106"/>
      <c r="D65" s="1180" t="s">
        <v>130</v>
      </c>
      <c r="E65" s="1181"/>
      <c r="F65" s="1182"/>
      <c r="G65" s="494"/>
      <c r="H65" s="1167" t="s">
        <v>441</v>
      </c>
      <c r="I65" s="1167"/>
      <c r="J65" s="1167"/>
      <c r="K65" s="1167"/>
      <c r="L65" s="1167"/>
      <c r="M65" s="1168"/>
      <c r="N65" s="1169" t="s">
        <v>498</v>
      </c>
      <c r="O65" s="1167"/>
      <c r="P65" s="1167"/>
      <c r="Q65" s="1167"/>
      <c r="R65" s="1167"/>
      <c r="S65" s="1168"/>
      <c r="T65" s="1169" t="s">
        <v>233</v>
      </c>
      <c r="U65" s="1167"/>
      <c r="V65" s="1167"/>
      <c r="W65" s="1167"/>
      <c r="X65" s="1167"/>
      <c r="Y65" s="1168"/>
      <c r="Z65" s="1169" t="s">
        <v>235</v>
      </c>
      <c r="AA65" s="1167"/>
      <c r="AB65" s="1167"/>
      <c r="AC65" s="1167"/>
      <c r="AD65" s="1167"/>
      <c r="AE65" s="1167"/>
      <c r="AF65" s="1169" t="s">
        <v>442</v>
      </c>
      <c r="AG65" s="1167"/>
      <c r="AH65" s="1167"/>
      <c r="AI65" s="1167"/>
      <c r="AJ65" s="1167"/>
      <c r="AK65" s="1168"/>
    </row>
    <row r="66" spans="2:37" ht="11.25" customHeight="1" x14ac:dyDescent="0.2">
      <c r="B66" s="1310">
        <f>日付!G4</f>
        <v>43722</v>
      </c>
      <c r="C66" s="1300" t="s">
        <v>30</v>
      </c>
      <c r="D66" s="583"/>
      <c r="E66" s="584"/>
      <c r="F66" s="585"/>
      <c r="G66" s="491">
        <v>1</v>
      </c>
      <c r="H66" s="586"/>
      <c r="I66" s="587"/>
      <c r="J66" s="588"/>
      <c r="K66" s="588"/>
      <c r="L66" s="589"/>
      <c r="M66" s="590"/>
      <c r="N66" s="587"/>
      <c r="O66" s="591"/>
      <c r="P66" s="592"/>
      <c r="Q66" s="588"/>
      <c r="R66" s="589"/>
      <c r="S66" s="590"/>
      <c r="T66" s="593"/>
      <c r="U66" s="594"/>
      <c r="V66" s="592"/>
      <c r="W66" s="588"/>
      <c r="X66" s="591"/>
      <c r="Y66" s="590"/>
      <c r="Z66" s="593"/>
      <c r="AA66" s="594"/>
      <c r="AB66" s="588"/>
      <c r="AC66" s="588"/>
      <c r="AD66" s="591"/>
      <c r="AE66" s="590"/>
      <c r="AF66" s="593"/>
      <c r="AG66" s="594"/>
      <c r="AH66" s="588"/>
      <c r="AI66" s="588"/>
      <c r="AJ66" s="591"/>
      <c r="AK66" s="590"/>
    </row>
    <row r="67" spans="2:37" ht="11.25" customHeight="1" x14ac:dyDescent="0.2">
      <c r="B67" s="1311"/>
      <c r="C67" s="1301"/>
      <c r="D67" s="595"/>
      <c r="E67" s="596"/>
      <c r="F67" s="597"/>
      <c r="G67" s="165">
        <v>2</v>
      </c>
      <c r="H67" s="586"/>
      <c r="I67" s="598"/>
      <c r="J67" s="599"/>
      <c r="K67" s="599"/>
      <c r="L67" s="600"/>
      <c r="M67" s="601"/>
      <c r="N67" s="602"/>
      <c r="O67" s="600"/>
      <c r="P67" s="603"/>
      <c r="Q67" s="599"/>
      <c r="R67" s="600"/>
      <c r="S67" s="601"/>
      <c r="T67" s="604"/>
      <c r="U67" s="604"/>
      <c r="V67" s="605"/>
      <c r="W67" s="605"/>
      <c r="X67" s="606"/>
      <c r="Y67" s="609"/>
      <c r="Z67" s="607"/>
      <c r="AA67" s="608"/>
      <c r="AB67" s="599"/>
      <c r="AC67" s="599"/>
      <c r="AD67" s="600"/>
      <c r="AE67" s="609"/>
      <c r="AF67" s="607"/>
      <c r="AG67" s="608"/>
      <c r="AH67" s="599"/>
      <c r="AI67" s="599"/>
      <c r="AJ67" s="600"/>
      <c r="AK67" s="609"/>
    </row>
    <row r="68" spans="2:37" ht="11.25" customHeight="1" thickBot="1" x14ac:dyDescent="0.25">
      <c r="B68" s="1311"/>
      <c r="C68" s="1301"/>
      <c r="D68" s="595"/>
      <c r="E68" s="596"/>
      <c r="F68" s="597"/>
      <c r="G68" s="165">
        <v>3</v>
      </c>
      <c r="H68" s="119">
        <v>0.54166666666666663</v>
      </c>
      <c r="I68" s="120">
        <v>0.60416666666666663</v>
      </c>
      <c r="J68" s="69" t="s">
        <v>812</v>
      </c>
      <c r="K68" s="69" t="s">
        <v>45</v>
      </c>
      <c r="L68" s="70" t="s">
        <v>33</v>
      </c>
      <c r="M68" s="71" t="s">
        <v>48</v>
      </c>
      <c r="N68" s="119">
        <v>0.60763888888888895</v>
      </c>
      <c r="O68" s="120">
        <v>0.67013888888888884</v>
      </c>
      <c r="P68" s="69" t="s">
        <v>402</v>
      </c>
      <c r="Q68" s="69" t="s">
        <v>45</v>
      </c>
      <c r="R68" s="70" t="s">
        <v>21</v>
      </c>
      <c r="S68" s="71" t="s">
        <v>48</v>
      </c>
      <c r="T68" s="113">
        <v>0.67361111111111116</v>
      </c>
      <c r="U68" s="113">
        <v>0.73611111111111116</v>
      </c>
      <c r="V68" s="69" t="s">
        <v>402</v>
      </c>
      <c r="W68" s="69" t="s">
        <v>45</v>
      </c>
      <c r="X68" s="70" t="s">
        <v>21</v>
      </c>
      <c r="Y68" s="71" t="s">
        <v>48</v>
      </c>
      <c r="Z68" s="613"/>
      <c r="AA68" s="614"/>
      <c r="AB68" s="599"/>
      <c r="AC68" s="599"/>
      <c r="AD68" s="600"/>
      <c r="AE68" s="601"/>
      <c r="AF68" s="613"/>
      <c r="AG68" s="614"/>
      <c r="AH68" s="599"/>
      <c r="AI68" s="599"/>
      <c r="AJ68" s="600"/>
      <c r="AK68" s="609"/>
    </row>
    <row r="69" spans="2:37" ht="11.25" customHeight="1" thickBot="1" x14ac:dyDescent="0.25">
      <c r="B69" s="40" t="s">
        <v>164</v>
      </c>
      <c r="C69" s="566">
        <v>5</v>
      </c>
      <c r="D69" s="595"/>
      <c r="E69" s="596"/>
      <c r="F69" s="597"/>
      <c r="G69" s="165">
        <v>4</v>
      </c>
      <c r="H69" s="586"/>
      <c r="I69" s="629" t="s">
        <v>170</v>
      </c>
      <c r="J69" s="577" t="s">
        <v>167</v>
      </c>
      <c r="K69" s="577" t="s">
        <v>129</v>
      </c>
      <c r="L69" s="577" t="s">
        <v>128</v>
      </c>
      <c r="M69" s="630" t="s">
        <v>168</v>
      </c>
      <c r="N69" s="119">
        <v>0.60763888888888895</v>
      </c>
      <c r="O69" s="120">
        <v>0.67013888888888884</v>
      </c>
      <c r="P69" s="481" t="s">
        <v>568</v>
      </c>
      <c r="Q69" s="69" t="s">
        <v>45</v>
      </c>
      <c r="R69" s="70" t="s">
        <v>33</v>
      </c>
      <c r="S69" s="71" t="s">
        <v>46</v>
      </c>
      <c r="T69" s="113">
        <v>0.67361111111111116</v>
      </c>
      <c r="U69" s="113">
        <v>0.73611111111111116</v>
      </c>
      <c r="V69" s="69" t="s">
        <v>783</v>
      </c>
      <c r="W69" s="69" t="s">
        <v>45</v>
      </c>
      <c r="X69" s="70" t="s">
        <v>33</v>
      </c>
      <c r="Y69" s="163" t="s">
        <v>46</v>
      </c>
      <c r="Z69" s="161">
        <v>0.73958333333333337</v>
      </c>
      <c r="AA69" s="162">
        <v>0.80208333333333337</v>
      </c>
      <c r="AB69" s="69" t="s">
        <v>799</v>
      </c>
      <c r="AC69" s="69" t="s">
        <v>45</v>
      </c>
      <c r="AD69" s="70" t="s">
        <v>33</v>
      </c>
      <c r="AE69" s="71" t="s">
        <v>46</v>
      </c>
      <c r="AF69" s="161">
        <v>0.80555555555555547</v>
      </c>
      <c r="AG69" s="162">
        <v>0.86805555555555547</v>
      </c>
      <c r="AH69" s="69" t="s">
        <v>432</v>
      </c>
      <c r="AI69" s="69" t="s">
        <v>47</v>
      </c>
      <c r="AJ69" s="70" t="s">
        <v>33</v>
      </c>
      <c r="AK69" s="71" t="s">
        <v>46</v>
      </c>
    </row>
    <row r="70" spans="2:37" ht="11.25" customHeight="1" x14ac:dyDescent="0.2">
      <c r="B70" s="1292">
        <f>K74+Q74+W74+AC74+AI74</f>
        <v>7</v>
      </c>
      <c r="C70" s="1294" t="s">
        <v>135</v>
      </c>
      <c r="D70" s="595"/>
      <c r="E70" s="596"/>
      <c r="F70" s="597"/>
      <c r="G70" s="165">
        <v>5</v>
      </c>
      <c r="H70" s="586"/>
      <c r="I70" s="634"/>
      <c r="J70" s="599"/>
      <c r="K70" s="616"/>
      <c r="L70" s="600"/>
      <c r="M70" s="609"/>
      <c r="N70" s="602"/>
      <c r="O70" s="600"/>
      <c r="P70" s="599"/>
      <c r="Q70" s="599"/>
      <c r="R70" s="600"/>
      <c r="S70" s="601"/>
      <c r="T70" s="604"/>
      <c r="U70" s="604"/>
      <c r="V70" s="599"/>
      <c r="W70" s="599"/>
      <c r="X70" s="600"/>
      <c r="Y70" s="601"/>
      <c r="Z70" s="607"/>
      <c r="AA70" s="608"/>
      <c r="AB70" s="599"/>
      <c r="AC70" s="599"/>
      <c r="AD70" s="600"/>
      <c r="AE70" s="609"/>
      <c r="AF70" s="607"/>
      <c r="AG70" s="608"/>
      <c r="AH70" s="599"/>
      <c r="AI70" s="599"/>
      <c r="AJ70" s="600"/>
      <c r="AK70" s="609"/>
    </row>
    <row r="71" spans="2:37" ht="11.25" customHeight="1" thickBot="1" x14ac:dyDescent="0.25">
      <c r="B71" s="1293"/>
      <c r="C71" s="1295"/>
      <c r="D71" s="595"/>
      <c r="E71" s="596"/>
      <c r="F71" s="597"/>
      <c r="G71" s="165">
        <v>6</v>
      </c>
      <c r="H71" s="586"/>
      <c r="I71" s="634"/>
      <c r="J71" s="599"/>
      <c r="K71" s="616"/>
      <c r="L71" s="600"/>
      <c r="M71" s="609"/>
      <c r="N71" s="610"/>
      <c r="O71" s="611"/>
      <c r="P71" s="599"/>
      <c r="Q71" s="599"/>
      <c r="R71" s="600"/>
      <c r="S71" s="601"/>
      <c r="T71" s="113">
        <v>0.67361111111111116</v>
      </c>
      <c r="U71" s="113">
        <v>0.73611111111111116</v>
      </c>
      <c r="V71" s="69" t="s">
        <v>723</v>
      </c>
      <c r="W71" s="69" t="s">
        <v>45</v>
      </c>
      <c r="X71" s="70" t="s">
        <v>21</v>
      </c>
      <c r="Y71" s="71" t="s">
        <v>407</v>
      </c>
      <c r="Z71" s="613"/>
      <c r="AA71" s="614"/>
      <c r="AB71" s="599"/>
      <c r="AC71" s="599"/>
      <c r="AD71" s="600"/>
      <c r="AE71" s="609"/>
      <c r="AF71" s="607"/>
      <c r="AG71" s="608"/>
      <c r="AH71" s="599"/>
      <c r="AI71" s="599"/>
      <c r="AJ71" s="600"/>
      <c r="AK71" s="609"/>
    </row>
    <row r="72" spans="2:37" ht="9.75" customHeight="1" thickBot="1" x14ac:dyDescent="0.25">
      <c r="B72" s="26" t="s">
        <v>136</v>
      </c>
      <c r="C72" s="104">
        <v>7</v>
      </c>
      <c r="D72" s="595"/>
      <c r="E72" s="596"/>
      <c r="F72" s="597"/>
      <c r="G72" s="165">
        <v>7</v>
      </c>
      <c r="H72" s="586"/>
      <c r="I72" s="634"/>
      <c r="J72" s="599"/>
      <c r="K72" s="616"/>
      <c r="L72" s="600"/>
      <c r="M72" s="609"/>
      <c r="N72" s="610"/>
      <c r="O72" s="611"/>
      <c r="P72" s="603"/>
      <c r="Q72" s="599"/>
      <c r="R72" s="600"/>
      <c r="S72" s="601"/>
      <c r="T72" s="604"/>
      <c r="U72" s="604"/>
      <c r="V72" s="599"/>
      <c r="W72" s="599"/>
      <c r="X72" s="600"/>
      <c r="Y72" s="601"/>
      <c r="Z72" s="607"/>
      <c r="AA72" s="608"/>
      <c r="AB72" s="599"/>
      <c r="AC72" s="599"/>
      <c r="AD72" s="600"/>
      <c r="AE72" s="609"/>
      <c r="AF72" s="607"/>
      <c r="AG72" s="608"/>
      <c r="AH72" s="599"/>
      <c r="AI72" s="599"/>
      <c r="AJ72" s="600"/>
      <c r="AK72" s="609"/>
    </row>
    <row r="73" spans="2:37" ht="11.25" customHeight="1" thickBot="1" x14ac:dyDescent="0.25">
      <c r="B73" s="1312" t="s">
        <v>126</v>
      </c>
      <c r="C73" s="1313"/>
      <c r="D73" s="618"/>
      <c r="E73" s="619"/>
      <c r="F73" s="620"/>
      <c r="G73" s="545">
        <v>8</v>
      </c>
      <c r="H73" s="586"/>
      <c r="I73" s="635"/>
      <c r="J73" s="621"/>
      <c r="K73" s="622"/>
      <c r="L73" s="623"/>
      <c r="M73" s="624"/>
      <c r="N73" s="602"/>
      <c r="O73" s="600"/>
      <c r="P73" s="603"/>
      <c r="Q73" s="599"/>
      <c r="R73" s="600"/>
      <c r="S73" s="601"/>
      <c r="T73" s="113">
        <v>0.67361111111111116</v>
      </c>
      <c r="U73" s="113">
        <v>0.73611111111111116</v>
      </c>
      <c r="V73" s="69" t="s">
        <v>676</v>
      </c>
      <c r="W73" s="69" t="s">
        <v>47</v>
      </c>
      <c r="X73" s="70" t="s">
        <v>33</v>
      </c>
      <c r="Y73" s="71" t="s">
        <v>769</v>
      </c>
      <c r="Z73" s="1085">
        <v>0.73958333333333337</v>
      </c>
      <c r="AA73" s="1085">
        <v>0.78125</v>
      </c>
      <c r="AB73" s="102" t="s">
        <v>925</v>
      </c>
      <c r="AC73" s="117" t="s">
        <v>921</v>
      </c>
      <c r="AD73" s="699" t="s">
        <v>33</v>
      </c>
      <c r="AE73" s="1086" t="s">
        <v>769</v>
      </c>
      <c r="AF73" s="607"/>
      <c r="AG73" s="608"/>
      <c r="AH73" s="599"/>
      <c r="AI73" s="599"/>
      <c r="AJ73" s="600"/>
      <c r="AK73" s="609"/>
    </row>
    <row r="74" spans="2:37" s="579" customFormat="1" ht="15" customHeight="1" thickBot="1" x14ac:dyDescent="0.25">
      <c r="B74" s="1163">
        <f>B70/(C72*C69)</f>
        <v>0.2</v>
      </c>
      <c r="C74" s="1164"/>
      <c r="D74" s="1165" t="s">
        <v>131</v>
      </c>
      <c r="E74" s="1166"/>
      <c r="F74" s="765"/>
      <c r="G74" s="673" t="s">
        <v>132</v>
      </c>
      <c r="H74" s="625"/>
      <c r="I74" s="627">
        <f>S74+Y74+AE74+AK74</f>
        <v>22</v>
      </c>
      <c r="J74" s="495" t="s">
        <v>4</v>
      </c>
      <c r="K74" s="1077">
        <f>COUNTA(L66:L68)-COUNTIF(L66:L68,"休講")</f>
        <v>1</v>
      </c>
      <c r="L74" s="496" t="s">
        <v>132</v>
      </c>
      <c r="M74" s="628">
        <f>$C72-K74</f>
        <v>6</v>
      </c>
      <c r="N74" s="625"/>
      <c r="O74" s="625"/>
      <c r="P74" s="492" t="s">
        <v>4</v>
      </c>
      <c r="Q74" s="1077">
        <f>COUNTA(R66:R73)-COUNTIF(R66:R73,"休講")</f>
        <v>1</v>
      </c>
      <c r="R74" s="496" t="s">
        <v>132</v>
      </c>
      <c r="S74" s="628">
        <f>$C$31-Q74</f>
        <v>6</v>
      </c>
      <c r="T74" s="625"/>
      <c r="U74" s="625"/>
      <c r="V74" s="492" t="s">
        <v>4</v>
      </c>
      <c r="W74" s="1077">
        <f>COUNTA(X66:X73)-COUNTIF(X66:X73,"休講")</f>
        <v>2</v>
      </c>
      <c r="X74" s="496" t="s">
        <v>132</v>
      </c>
      <c r="Y74" s="617">
        <f>$C$31-W74</f>
        <v>5</v>
      </c>
      <c r="Z74" s="625"/>
      <c r="AA74" s="625"/>
      <c r="AB74" s="492" t="s">
        <v>4</v>
      </c>
      <c r="AC74" s="1077">
        <f>COUNTA(AD66:AD73)-COUNTIF(AD66:AD73,"休講")</f>
        <v>2</v>
      </c>
      <c r="AD74" s="496" t="s">
        <v>132</v>
      </c>
      <c r="AE74" s="628">
        <f>$C$31-AC74</f>
        <v>5</v>
      </c>
      <c r="AF74" s="625"/>
      <c r="AG74" s="625"/>
      <c r="AH74" s="492" t="s">
        <v>4</v>
      </c>
      <c r="AI74" s="1077">
        <f>COUNTA(AJ66:AJ73)-COUNTIF(AJ66:AJ73,"休講")</f>
        <v>1</v>
      </c>
      <c r="AJ74" s="496" t="s">
        <v>132</v>
      </c>
      <c r="AK74" s="617">
        <f>$C$31-AI74</f>
        <v>6</v>
      </c>
    </row>
    <row r="75" spans="2:37" s="86" customFormat="1" ht="11.25" customHeight="1" x14ac:dyDescent="0.2"/>
  </sheetData>
  <mergeCells count="127">
    <mergeCell ref="AF65:AK65"/>
    <mergeCell ref="B74:C74"/>
    <mergeCell ref="B66:B68"/>
    <mergeCell ref="C66:C68"/>
    <mergeCell ref="B70:B71"/>
    <mergeCell ref="C70:C71"/>
    <mergeCell ref="B73:C73"/>
    <mergeCell ref="D74:E74"/>
    <mergeCell ref="B63:C63"/>
    <mergeCell ref="D63:E63"/>
    <mergeCell ref="D65:F65"/>
    <mergeCell ref="N65:S65"/>
    <mergeCell ref="T65:Y65"/>
    <mergeCell ref="Z65:AE65"/>
    <mergeCell ref="D61:F61"/>
    <mergeCell ref="B62:C62"/>
    <mergeCell ref="D62:F62"/>
    <mergeCell ref="H65:M65"/>
    <mergeCell ref="D51:F51"/>
    <mergeCell ref="B52:C52"/>
    <mergeCell ref="D52:F52"/>
    <mergeCell ref="B53:C53"/>
    <mergeCell ref="D53:E53"/>
    <mergeCell ref="B55:B57"/>
    <mergeCell ref="C55:C57"/>
    <mergeCell ref="D55:F55"/>
    <mergeCell ref="B43:C43"/>
    <mergeCell ref="B45:B47"/>
    <mergeCell ref="C45:C47"/>
    <mergeCell ref="D45:F45"/>
    <mergeCell ref="B49:B50"/>
    <mergeCell ref="C49:C50"/>
    <mergeCell ref="D49:F49"/>
    <mergeCell ref="D50:F50"/>
    <mergeCell ref="B59:B60"/>
    <mergeCell ref="C59:C60"/>
    <mergeCell ref="D59:F59"/>
    <mergeCell ref="D60:F60"/>
    <mergeCell ref="D43:E43"/>
    <mergeCell ref="D41:F41"/>
    <mergeCell ref="B42:C42"/>
    <mergeCell ref="D42:F42"/>
    <mergeCell ref="D31:F31"/>
    <mergeCell ref="B32:C32"/>
    <mergeCell ref="D32:F32"/>
    <mergeCell ref="B33:C33"/>
    <mergeCell ref="B35:B37"/>
    <mergeCell ref="C35:C37"/>
    <mergeCell ref="D35:F35"/>
    <mergeCell ref="B23:C23"/>
    <mergeCell ref="B25:B27"/>
    <mergeCell ref="C25:C27"/>
    <mergeCell ref="D25:F25"/>
    <mergeCell ref="B29:B30"/>
    <mergeCell ref="C29:C30"/>
    <mergeCell ref="D29:F29"/>
    <mergeCell ref="D30:F30"/>
    <mergeCell ref="B39:B40"/>
    <mergeCell ref="C39:C40"/>
    <mergeCell ref="D39:F39"/>
    <mergeCell ref="D40:F40"/>
    <mergeCell ref="D23:E23"/>
    <mergeCell ref="D33:E33"/>
    <mergeCell ref="B19:B20"/>
    <mergeCell ref="C19:C20"/>
    <mergeCell ref="D19:F19"/>
    <mergeCell ref="D20:F20"/>
    <mergeCell ref="D21:F21"/>
    <mergeCell ref="B22:C22"/>
    <mergeCell ref="D22:F22"/>
    <mergeCell ref="Z12:AE12"/>
    <mergeCell ref="AF12:AK12"/>
    <mergeCell ref="B15:B17"/>
    <mergeCell ref="C15:C17"/>
    <mergeCell ref="D15:F15"/>
    <mergeCell ref="B12:B13"/>
    <mergeCell ref="C12:C13"/>
    <mergeCell ref="D12:F13"/>
    <mergeCell ref="H12:M12"/>
    <mergeCell ref="N12:S12"/>
    <mergeCell ref="T12:Y12"/>
    <mergeCell ref="L9:L10"/>
    <mergeCell ref="O9:P9"/>
    <mergeCell ref="V9:W9"/>
    <mergeCell ref="Y9:Z9"/>
    <mergeCell ref="B5:B10"/>
    <mergeCell ref="C5:C6"/>
    <mergeCell ref="D5:D6"/>
    <mergeCell ref="E5:E6"/>
    <mergeCell ref="F5:F6"/>
    <mergeCell ref="G5:G6"/>
    <mergeCell ref="H5:H6"/>
    <mergeCell ref="O8:P8"/>
    <mergeCell ref="O6:P6"/>
    <mergeCell ref="V6:W6"/>
    <mergeCell ref="Y6:Z6"/>
    <mergeCell ref="AL2:AL3"/>
    <mergeCell ref="V5:X5"/>
    <mergeCell ref="AL5:AL6"/>
    <mergeCell ref="AL7:AL8"/>
    <mergeCell ref="AE9:AE10"/>
    <mergeCell ref="O10:P10"/>
    <mergeCell ref="V10:W10"/>
    <mergeCell ref="AD9:AD10"/>
    <mergeCell ref="AD7:AD8"/>
    <mergeCell ref="AE7:AE8"/>
    <mergeCell ref="AL9:AL10"/>
    <mergeCell ref="AI2:AI3"/>
    <mergeCell ref="AJ2:AK3"/>
    <mergeCell ref="V7:W7"/>
    <mergeCell ref="Y7:Z7"/>
    <mergeCell ref="V8:W8"/>
    <mergeCell ref="Y8:Z8"/>
    <mergeCell ref="AD5:AD6"/>
    <mergeCell ref="AE5:AE6"/>
    <mergeCell ref="B2:D3"/>
    <mergeCell ref="E2:K3"/>
    <mergeCell ref="M2:N3"/>
    <mergeCell ref="O2:O3"/>
    <mergeCell ref="P2:Q3"/>
    <mergeCell ref="R2:S3"/>
    <mergeCell ref="I5:I6"/>
    <mergeCell ref="J5:J6"/>
    <mergeCell ref="K5:K8"/>
    <mergeCell ref="L5:L8"/>
    <mergeCell ref="O5:P5"/>
    <mergeCell ref="O7:P7"/>
  </mergeCells>
  <phoneticPr fontId="6"/>
  <conditionalFormatting sqref="AE9 AJ6:AJ10">
    <cfRule type="cellIs" dxfId="5539" priority="1292" stopIfTrue="1" operator="equal">
      <formula>5</formula>
    </cfRule>
    <cfRule type="cellIs" dxfId="5538" priority="1293" stopIfTrue="1" operator="equal">
      <formula>6</formula>
    </cfRule>
    <cfRule type="cellIs" dxfId="5537" priority="1294" stopIfTrue="1" operator="equal">
      <formula>7</formula>
    </cfRule>
  </conditionalFormatting>
  <conditionalFormatting sqref="Q6:Q10">
    <cfRule type="cellIs" dxfId="5536" priority="1289" stopIfTrue="1" operator="equal">
      <formula>5</formula>
    </cfRule>
    <cfRule type="cellIs" dxfId="5535" priority="1290" stopIfTrue="1" operator="equal">
      <formula>6</formula>
    </cfRule>
    <cfRule type="cellIs" dxfId="5534" priority="1291" stopIfTrue="1" operator="equal">
      <formula>7</formula>
    </cfRule>
  </conditionalFormatting>
  <conditionalFormatting sqref="R6:R10">
    <cfRule type="cellIs" dxfId="5533" priority="1286" stopIfTrue="1" operator="equal">
      <formula>5</formula>
    </cfRule>
    <cfRule type="cellIs" dxfId="5532" priority="1287" stopIfTrue="1" operator="equal">
      <formula>6</formula>
    </cfRule>
    <cfRule type="cellIs" dxfId="5531" priority="1288" stopIfTrue="1" operator="equal">
      <formula>7</formula>
    </cfRule>
  </conditionalFormatting>
  <conditionalFormatting sqref="AA7:AA9">
    <cfRule type="cellIs" dxfId="5530" priority="1283" stopIfTrue="1" operator="equal">
      <formula>5</formula>
    </cfRule>
    <cfRule type="cellIs" dxfId="5529" priority="1284" stopIfTrue="1" operator="equal">
      <formula>6</formula>
    </cfRule>
    <cfRule type="cellIs" dxfId="5528" priority="1285" stopIfTrue="1" operator="equal">
      <formula>7</formula>
    </cfRule>
  </conditionalFormatting>
  <conditionalFormatting sqref="X6:X10">
    <cfRule type="cellIs" dxfId="5527" priority="1277" stopIfTrue="1" operator="equal">
      <formula>5</formula>
    </cfRule>
    <cfRule type="cellIs" dxfId="5526" priority="1278" stopIfTrue="1" operator="equal">
      <formula>6</formula>
    </cfRule>
    <cfRule type="cellIs" dxfId="5525" priority="1279" stopIfTrue="1" operator="equal">
      <formula>7</formula>
    </cfRule>
  </conditionalFormatting>
  <conditionalFormatting sqref="S6:U10">
    <cfRule type="cellIs" dxfId="5524" priority="1280" stopIfTrue="1" operator="equal">
      <formula>5</formula>
    </cfRule>
    <cfRule type="cellIs" dxfId="5523" priority="1281" stopIfTrue="1" operator="equal">
      <formula>6</formula>
    </cfRule>
    <cfRule type="cellIs" dxfId="5522" priority="1282" stopIfTrue="1" operator="equal">
      <formula>7</formula>
    </cfRule>
  </conditionalFormatting>
  <conditionalFormatting sqref="R55 X55 AJ55:AJ56 AD55">
    <cfRule type="cellIs" dxfId="5521" priority="1218" stopIfTrue="1" operator="equal">
      <formula>"休講"</formula>
    </cfRule>
    <cfRule type="cellIs" dxfId="5520" priority="1219" stopIfTrue="1" operator="equal">
      <formula>"追加"</formula>
    </cfRule>
    <cfRule type="cellIs" dxfId="5519" priority="1220" stopIfTrue="1" operator="equal">
      <formula>"振替"</formula>
    </cfRule>
  </conditionalFormatting>
  <conditionalFormatting sqref="S55 AE55 Y55 AK55:AK56">
    <cfRule type="cellIs" dxfId="5518" priority="1221" stopIfTrue="1" operator="equal">
      <formula>"未定"</formula>
    </cfRule>
  </conditionalFormatting>
  <conditionalFormatting sqref="AK57">
    <cfRule type="cellIs" dxfId="5517" priority="1217" stopIfTrue="1" operator="equal">
      <formula>"未定"</formula>
    </cfRule>
  </conditionalFormatting>
  <conditionalFormatting sqref="AJ57">
    <cfRule type="cellIs" dxfId="5516" priority="1214" stopIfTrue="1" operator="equal">
      <formula>"休講"</formula>
    </cfRule>
    <cfRule type="cellIs" dxfId="5515" priority="1215" stopIfTrue="1" operator="equal">
      <formula>"追加"</formula>
    </cfRule>
    <cfRule type="cellIs" dxfId="5514" priority="1216" stopIfTrue="1" operator="equal">
      <formula>"振替"</formula>
    </cfRule>
  </conditionalFormatting>
  <conditionalFormatting sqref="T32:U32">
    <cfRule type="cellIs" dxfId="5513" priority="1149" stopIfTrue="1" operator="equal">
      <formula>"未定"</formula>
    </cfRule>
  </conditionalFormatting>
  <conditionalFormatting sqref="Z56:AA56">
    <cfRule type="cellIs" dxfId="5512" priority="1202" stopIfTrue="1" operator="equal">
      <formula>"未定"</formula>
    </cfRule>
  </conditionalFormatting>
  <conditionalFormatting sqref="AF26:AG26">
    <cfRule type="cellIs" dxfId="5511" priority="1194" stopIfTrue="1" operator="equal">
      <formula>"未定"</formula>
    </cfRule>
  </conditionalFormatting>
  <conditionalFormatting sqref="Z26:AA26">
    <cfRule type="cellIs" dxfId="5510" priority="1033" stopIfTrue="1" operator="equal">
      <formula>"未定"</formula>
    </cfRule>
  </conditionalFormatting>
  <conditionalFormatting sqref="T27:U27">
    <cfRule type="cellIs" dxfId="5509" priority="1042" stopIfTrue="1" operator="equal">
      <formula>"未定"</formula>
    </cfRule>
  </conditionalFormatting>
  <conditionalFormatting sqref="Y47">
    <cfRule type="cellIs" dxfId="5508" priority="1138" stopIfTrue="1" operator="equal">
      <formula>"未定"</formula>
    </cfRule>
  </conditionalFormatting>
  <conditionalFormatting sqref="AJ30">
    <cfRule type="cellIs" dxfId="5507" priority="1139" stopIfTrue="1" operator="equal">
      <formula>"休講"</formula>
    </cfRule>
    <cfRule type="cellIs" dxfId="5506" priority="1140" stopIfTrue="1" operator="equal">
      <formula>"追加"</formula>
    </cfRule>
    <cfRule type="cellIs" dxfId="5505" priority="1141" stopIfTrue="1" operator="equal">
      <formula>"振替"</formula>
    </cfRule>
  </conditionalFormatting>
  <conditionalFormatting sqref="Y17">
    <cfRule type="cellIs" dxfId="5504" priority="1050" stopIfTrue="1" operator="equal">
      <formula>"未定"</formula>
    </cfRule>
  </conditionalFormatting>
  <conditionalFormatting sqref="L18:L20 AJ28 L28:L32 R31:R32 AD30:AD32 AD38 L38 R38 AJ38 L40:L42 L47">
    <cfRule type="cellIs" dxfId="5503" priority="1268" stopIfTrue="1" operator="equal">
      <formula>"休講"</formula>
    </cfRule>
    <cfRule type="cellIs" dxfId="5502" priority="1269" stopIfTrue="1" operator="equal">
      <formula>"追加"</formula>
    </cfRule>
    <cfRule type="cellIs" dxfId="5501" priority="1270" stopIfTrue="1" operator="equal">
      <formula>"振替"</formula>
    </cfRule>
  </conditionalFormatting>
  <conditionalFormatting sqref="AD27">
    <cfRule type="cellIs" dxfId="5500" priority="1247" stopIfTrue="1" operator="equal">
      <formula>"休講"</formula>
    </cfRule>
    <cfRule type="cellIs" dxfId="5499" priority="1248" stopIfTrue="1" operator="equal">
      <formula>"追加"</formula>
    </cfRule>
    <cfRule type="cellIs" dxfId="5498" priority="1249" stopIfTrue="1" operator="equal">
      <formula>"振替"</formula>
    </cfRule>
  </conditionalFormatting>
  <conditionalFormatting sqref="AK27">
    <cfRule type="cellIs" dxfId="5497" priority="1246" stopIfTrue="1" operator="equal">
      <formula>"未定"</formula>
    </cfRule>
  </conditionalFormatting>
  <conditionalFormatting sqref="AJ27">
    <cfRule type="cellIs" dxfId="5496" priority="1242" stopIfTrue="1" operator="equal">
      <formula>"休講"</formula>
    </cfRule>
    <cfRule type="cellIs" dxfId="5495" priority="1243" stopIfTrue="1" operator="equal">
      <formula>"追加"</formula>
    </cfRule>
    <cfRule type="cellIs" dxfId="5494" priority="1244" stopIfTrue="1" operator="equal">
      <formula>"振替"</formula>
    </cfRule>
  </conditionalFormatting>
  <conditionalFormatting sqref="AK27">
    <cfRule type="cellIs" dxfId="5493" priority="1245" stopIfTrue="1" operator="equal">
      <formula>"未定"</formula>
    </cfRule>
  </conditionalFormatting>
  <conditionalFormatting sqref="M26">
    <cfRule type="cellIs" dxfId="5492" priority="1229" stopIfTrue="1" operator="equal">
      <formula>"未定"</formula>
    </cfRule>
  </conditionalFormatting>
  <conditionalFormatting sqref="Y46">
    <cfRule type="cellIs" dxfId="5491" priority="1213" stopIfTrue="1" operator="equal">
      <formula>"未定"</formula>
    </cfRule>
  </conditionalFormatting>
  <conditionalFormatting sqref="AF27:AG27">
    <cfRule type="cellIs" dxfId="5490" priority="1195" stopIfTrue="1" operator="equal">
      <formula>"未定"</formula>
    </cfRule>
  </conditionalFormatting>
  <conditionalFormatting sqref="X47">
    <cfRule type="cellIs" dxfId="5489" priority="1135" stopIfTrue="1" operator="equal">
      <formula>"休講"</formula>
    </cfRule>
    <cfRule type="cellIs" dxfId="5488" priority="1136" stopIfTrue="1" operator="equal">
      <formula>"追加"</formula>
    </cfRule>
    <cfRule type="cellIs" dxfId="5487" priority="1137" stopIfTrue="1" operator="equal">
      <formula>"振替"</formula>
    </cfRule>
  </conditionalFormatting>
  <conditionalFormatting sqref="AK47">
    <cfRule type="cellIs" dxfId="5486" priority="1134" stopIfTrue="1" operator="equal">
      <formula>"未定"</formula>
    </cfRule>
  </conditionalFormatting>
  <conditionalFormatting sqref="AJ16">
    <cfRule type="cellIs" dxfId="5485" priority="1104" stopIfTrue="1" operator="equal">
      <formula>"休講"</formula>
    </cfRule>
    <cfRule type="cellIs" dxfId="5484" priority="1105" stopIfTrue="1" operator="equal">
      <formula>"追加"</formula>
    </cfRule>
    <cfRule type="cellIs" dxfId="5483" priority="1106" stopIfTrue="1" operator="equal">
      <formula>"振替"</formula>
    </cfRule>
  </conditionalFormatting>
  <conditionalFormatting sqref="AF16:AG16">
    <cfRule type="cellIs" dxfId="5482" priority="1091" stopIfTrue="1" operator="equal">
      <formula>"未定"</formula>
    </cfRule>
  </conditionalFormatting>
  <conditionalFormatting sqref="R16">
    <cfRule type="cellIs" dxfId="5481" priority="1083" stopIfTrue="1" operator="equal">
      <formula>"休講"</formula>
    </cfRule>
    <cfRule type="cellIs" dxfId="5480" priority="1084" stopIfTrue="1" operator="equal">
      <formula>"追加"</formula>
    </cfRule>
    <cfRule type="cellIs" dxfId="5479" priority="1085" stopIfTrue="1" operator="equal">
      <formula>"振替"</formula>
    </cfRule>
  </conditionalFormatting>
  <conditionalFormatting sqref="S16">
    <cfRule type="cellIs" dxfId="5478" priority="1086" stopIfTrue="1" operator="equal">
      <formula>"未定"</formula>
    </cfRule>
  </conditionalFormatting>
  <conditionalFormatting sqref="AD16">
    <cfRule type="cellIs" dxfId="5477" priority="1079" stopIfTrue="1" operator="equal">
      <formula>"休講"</formula>
    </cfRule>
    <cfRule type="cellIs" dxfId="5476" priority="1080" stopIfTrue="1" operator="equal">
      <formula>"追加"</formula>
    </cfRule>
    <cfRule type="cellIs" dxfId="5475" priority="1081" stopIfTrue="1" operator="equal">
      <formula>"振替"</formula>
    </cfRule>
  </conditionalFormatting>
  <conditionalFormatting sqref="N16:O16">
    <cfRule type="cellIs" dxfId="5474" priority="1082" stopIfTrue="1" operator="equal">
      <formula>"未定"</formula>
    </cfRule>
  </conditionalFormatting>
  <conditionalFormatting sqref="AE16">
    <cfRule type="cellIs" dxfId="5473" priority="1078" stopIfTrue="1" operator="equal">
      <formula>"未定"</formula>
    </cfRule>
  </conditionalFormatting>
  <conditionalFormatting sqref="L21">
    <cfRule type="cellIs" dxfId="5472" priority="1075" stopIfTrue="1" operator="equal">
      <formula>"休講"</formula>
    </cfRule>
    <cfRule type="cellIs" dxfId="5471" priority="1076" stopIfTrue="1" operator="equal">
      <formula>"追加"</formula>
    </cfRule>
    <cfRule type="cellIs" dxfId="5470" priority="1077" stopIfTrue="1" operator="equal">
      <formula>"振替"</formula>
    </cfRule>
  </conditionalFormatting>
  <conditionalFormatting sqref="AJ20">
    <cfRule type="cellIs" dxfId="5469" priority="1056" stopIfTrue="1" operator="equal">
      <formula>"休講"</formula>
    </cfRule>
    <cfRule type="cellIs" dxfId="5468" priority="1057" stopIfTrue="1" operator="equal">
      <formula>"追加"</formula>
    </cfRule>
    <cfRule type="cellIs" dxfId="5467" priority="1058" stopIfTrue="1" operator="equal">
      <formula>"振替"</formula>
    </cfRule>
  </conditionalFormatting>
  <conditionalFormatting sqref="M17">
    <cfRule type="cellIs" dxfId="5466" priority="1055" stopIfTrue="1" operator="equal">
      <formula>"未定"</formula>
    </cfRule>
  </conditionalFormatting>
  <conditionalFormatting sqref="X27">
    <cfRule type="cellIs" dxfId="5465" priority="1043" stopIfTrue="1" operator="equal">
      <formula>"休講"</formula>
    </cfRule>
    <cfRule type="cellIs" dxfId="5464" priority="1044" stopIfTrue="1" operator="equal">
      <formula>"追加"</formula>
    </cfRule>
    <cfRule type="cellIs" dxfId="5463" priority="1045" stopIfTrue="1" operator="equal">
      <formula>"振替"</formula>
    </cfRule>
  </conditionalFormatting>
  <conditionalFormatting sqref="Y27">
    <cfRule type="cellIs" dxfId="5462" priority="1046" stopIfTrue="1" operator="equal">
      <formula>"未定"</formula>
    </cfRule>
  </conditionalFormatting>
  <conditionalFormatting sqref="Y29 AK29">
    <cfRule type="cellIs" dxfId="5461" priority="989" stopIfTrue="1" operator="equal">
      <formula>"未定"</formula>
    </cfRule>
  </conditionalFormatting>
  <conditionalFormatting sqref="Z26:AA26">
    <cfRule type="cellIs" dxfId="5460" priority="1032" stopIfTrue="1" operator="equal">
      <formula>"未定"</formula>
    </cfRule>
  </conditionalFormatting>
  <conditionalFormatting sqref="M37">
    <cfRule type="cellIs" dxfId="5459" priority="1031" stopIfTrue="1" operator="equal">
      <formula>"未定"</formula>
    </cfRule>
  </conditionalFormatting>
  <conditionalFormatting sqref="S18">
    <cfRule type="cellIs" dxfId="5458" priority="1012" stopIfTrue="1" operator="equal">
      <formula>"未定"</formula>
    </cfRule>
  </conditionalFormatting>
  <conditionalFormatting sqref="AJ18">
    <cfRule type="cellIs" dxfId="5457" priority="1014" stopIfTrue="1" operator="equal">
      <formula>"休講"</formula>
    </cfRule>
    <cfRule type="cellIs" dxfId="5456" priority="1015" stopIfTrue="1" operator="equal">
      <formula>"追加"</formula>
    </cfRule>
    <cfRule type="cellIs" dxfId="5455" priority="1016" stopIfTrue="1" operator="equal">
      <formula>"振替"</formula>
    </cfRule>
  </conditionalFormatting>
  <conditionalFormatting sqref="AK18">
    <cfRule type="cellIs" dxfId="5454" priority="1017" stopIfTrue="1" operator="equal">
      <formula>"未定"</formula>
    </cfRule>
  </conditionalFormatting>
  <conditionalFormatting sqref="AF18:AG18">
    <cfRule type="cellIs" dxfId="5453" priority="1013" stopIfTrue="1" operator="equal">
      <formula>"未定"</formula>
    </cfRule>
  </conditionalFormatting>
  <conditionalFormatting sqref="AE17">
    <cfRule type="cellIs" dxfId="5452" priority="1002" stopIfTrue="1" operator="equal">
      <formula>"未定"</formula>
    </cfRule>
  </conditionalFormatting>
  <conditionalFormatting sqref="S25">
    <cfRule type="cellIs" dxfId="5451" priority="980" stopIfTrue="1" operator="equal">
      <formula>"未定"</formula>
    </cfRule>
  </conditionalFormatting>
  <conditionalFormatting sqref="X25">
    <cfRule type="cellIs" dxfId="5450" priority="973" stopIfTrue="1" operator="equal">
      <formula>"休講"</formula>
    </cfRule>
    <cfRule type="cellIs" dxfId="5449" priority="974" stopIfTrue="1" operator="equal">
      <formula>"追加"</formula>
    </cfRule>
    <cfRule type="cellIs" dxfId="5448" priority="975" stopIfTrue="1" operator="equal">
      <formula>"振替"</formula>
    </cfRule>
  </conditionalFormatting>
  <conditionalFormatting sqref="Z56:AA56">
    <cfRule type="cellIs" dxfId="5447" priority="724" stopIfTrue="1" operator="equal">
      <formula>"未定"</formula>
    </cfRule>
  </conditionalFormatting>
  <conditionalFormatting sqref="AK66:AK67 S66:U67 AE66:AE67 Y66:Y67 AE71:AE72 S69 AK71:AK73 Y72:Y73 S72:U73">
    <cfRule type="cellIs" dxfId="5446" priority="691" stopIfTrue="1" operator="equal">
      <formula>"未定"</formula>
    </cfRule>
  </conditionalFormatting>
  <conditionalFormatting sqref="X70">
    <cfRule type="cellIs" dxfId="5445" priority="677" stopIfTrue="1" operator="equal">
      <formula>"休講"</formula>
    </cfRule>
    <cfRule type="cellIs" dxfId="5444" priority="678" stopIfTrue="1" operator="equal">
      <formula>"追加"</formula>
    </cfRule>
    <cfRule type="cellIs" dxfId="5443" priority="679" stopIfTrue="1" operator="equal">
      <formula>"振替"</formula>
    </cfRule>
  </conditionalFormatting>
  <conditionalFormatting sqref="Y70">
    <cfRule type="cellIs" dxfId="5442" priority="676" stopIfTrue="1" operator="equal">
      <formula>"未定"</formula>
    </cfRule>
  </conditionalFormatting>
  <conditionalFormatting sqref="R70">
    <cfRule type="cellIs" dxfId="5441" priority="672" stopIfTrue="1" operator="equal">
      <formula>"休講"</formula>
    </cfRule>
    <cfRule type="cellIs" dxfId="5440" priority="673" stopIfTrue="1" operator="equal">
      <formula>"追加"</formula>
    </cfRule>
    <cfRule type="cellIs" dxfId="5439" priority="674" stopIfTrue="1" operator="equal">
      <formula>"振替"</formula>
    </cfRule>
  </conditionalFormatting>
  <conditionalFormatting sqref="S70:U70">
    <cfRule type="cellIs" dxfId="5438" priority="675" stopIfTrue="1" operator="equal">
      <formula>"未定"</formula>
    </cfRule>
  </conditionalFormatting>
  <conditionalFormatting sqref="Z66:AA67 Z71:AA72">
    <cfRule type="cellIs" dxfId="5437" priority="663" stopIfTrue="1" operator="equal">
      <formula>"未定"</formula>
    </cfRule>
  </conditionalFormatting>
  <conditionalFormatting sqref="AF68:AG68">
    <cfRule type="cellIs" dxfId="5436" priority="659" stopIfTrue="1" operator="equal">
      <formula>"未定"</formula>
    </cfRule>
  </conditionalFormatting>
  <conditionalFormatting sqref="AK69">
    <cfRule type="cellIs" dxfId="5435" priority="658" stopIfTrue="1" operator="equal">
      <formula>"未定"</formula>
    </cfRule>
  </conditionalFormatting>
  <conditionalFormatting sqref="AD68">
    <cfRule type="cellIs" dxfId="5434" priority="638" stopIfTrue="1" operator="equal">
      <formula>"休講"</formula>
    </cfRule>
    <cfRule type="cellIs" dxfId="5433" priority="639" stopIfTrue="1" operator="equal">
      <formula>"追加"</formula>
    </cfRule>
    <cfRule type="cellIs" dxfId="5432" priority="640" stopIfTrue="1" operator="equal">
      <formula>"振替"</formula>
    </cfRule>
  </conditionalFormatting>
  <conditionalFormatting sqref="Y71">
    <cfRule type="cellIs" dxfId="5431" priority="641" stopIfTrue="1" operator="equal">
      <formula>"未定"</formula>
    </cfRule>
  </conditionalFormatting>
  <conditionalFormatting sqref="T71:U71">
    <cfRule type="cellIs" dxfId="5430" priority="636" stopIfTrue="1" operator="equal">
      <formula>"未定"</formula>
    </cfRule>
  </conditionalFormatting>
  <conditionalFormatting sqref="M66:M68 M18:M22 AK28 H28:I28 AF28:AG28 M28:M32 AE30:AG32 AK30:AK32 N32:O32 S31:S32 AE38 M38:O38 S38 AK38 AF35:AG38 M39:M42 M47 Z32:AA32">
    <cfRule type="cellIs" dxfId="5429" priority="1276" stopIfTrue="1" operator="equal">
      <formula>"未定"</formula>
    </cfRule>
  </conditionalFormatting>
  <conditionalFormatting sqref="AF26:AG26">
    <cfRule type="cellIs" dxfId="5428" priority="1193" stopIfTrue="1" operator="equal">
      <formula>"未定"</formula>
    </cfRule>
  </conditionalFormatting>
  <conditionalFormatting sqref="AK35:AK36">
    <cfRule type="cellIs" dxfId="5427" priority="1188" stopIfTrue="1" operator="equal">
      <formula>"未定"</formula>
    </cfRule>
  </conditionalFormatting>
  <conditionalFormatting sqref="R46">
    <cfRule type="cellIs" dxfId="5426" priority="1161" stopIfTrue="1" operator="equal">
      <formula>"休講"</formula>
    </cfRule>
    <cfRule type="cellIs" dxfId="5425" priority="1162" stopIfTrue="1" operator="equal">
      <formula>"追加"</formula>
    </cfRule>
    <cfRule type="cellIs" dxfId="5424" priority="1163" stopIfTrue="1" operator="equal">
      <formula>"振替"</formula>
    </cfRule>
  </conditionalFormatting>
  <conditionalFormatting sqref="S46">
    <cfRule type="cellIs" dxfId="5423" priority="1164" stopIfTrue="1" operator="equal">
      <formula>"未定"</formula>
    </cfRule>
  </conditionalFormatting>
  <conditionalFormatting sqref="X30">
    <cfRule type="cellIs" dxfId="5422" priority="1145" stopIfTrue="1" operator="equal">
      <formula>"休講"</formula>
    </cfRule>
    <cfRule type="cellIs" dxfId="5421" priority="1146" stopIfTrue="1" operator="equal">
      <formula>"追加"</formula>
    </cfRule>
    <cfRule type="cellIs" dxfId="5420" priority="1147" stopIfTrue="1" operator="equal">
      <formula>"振替"</formula>
    </cfRule>
  </conditionalFormatting>
  <conditionalFormatting sqref="Y30">
    <cfRule type="cellIs" dxfId="5419" priority="1148" stopIfTrue="1" operator="equal">
      <formula>"未定"</formula>
    </cfRule>
  </conditionalFormatting>
  <conditionalFormatting sqref="AF47:AG47">
    <cfRule type="cellIs" dxfId="5418" priority="1130" stopIfTrue="1" operator="equal">
      <formula>"未定"</formula>
    </cfRule>
  </conditionalFormatting>
  <conditionalFormatting sqref="M59:M62">
    <cfRule type="cellIs" dxfId="5417" priority="1125" stopIfTrue="1" operator="equal">
      <formula>"未定"</formula>
    </cfRule>
  </conditionalFormatting>
  <conditionalFormatting sqref="AF15:AG15 AF17:AG17 AF19:AG22">
    <cfRule type="cellIs" dxfId="5416" priority="1094" stopIfTrue="1" operator="equal">
      <formula>"未定"</formula>
    </cfRule>
  </conditionalFormatting>
  <conditionalFormatting sqref="AE46">
    <cfRule type="cellIs" dxfId="5415" priority="1117" stopIfTrue="1" operator="equal">
      <formula>"未定"</formula>
    </cfRule>
  </conditionalFormatting>
  <conditionalFormatting sqref="H15:I15">
    <cfRule type="cellIs" dxfId="5414" priority="1074" stopIfTrue="1" operator="equal">
      <formula>"未定"</formula>
    </cfRule>
  </conditionalFormatting>
  <conditionalFormatting sqref="T20:U20">
    <cfRule type="cellIs" dxfId="5413" priority="1069" stopIfTrue="1" operator="equal">
      <formula>"未定"</formula>
    </cfRule>
  </conditionalFormatting>
  <conditionalFormatting sqref="L66:L68">
    <cfRule type="cellIs" dxfId="5412" priority="1273" stopIfTrue="1" operator="equal">
      <formula>"休講"</formula>
    </cfRule>
    <cfRule type="cellIs" dxfId="5411" priority="1274" stopIfTrue="1" operator="equal">
      <formula>"追加"</formula>
    </cfRule>
    <cfRule type="cellIs" dxfId="5410" priority="1275" stopIfTrue="1" operator="equal">
      <formula>"振替"</formula>
    </cfRule>
  </conditionalFormatting>
  <conditionalFormatting sqref="AF45:AG46">
    <cfRule type="cellIs" dxfId="5409" priority="1251" stopIfTrue="1" operator="equal">
      <formula>"未定"</formula>
    </cfRule>
  </conditionalFormatting>
  <conditionalFormatting sqref="AJ26">
    <cfRule type="cellIs" dxfId="5408" priority="1234" stopIfTrue="1" operator="equal">
      <formula>"休講"</formula>
    </cfRule>
    <cfRule type="cellIs" dxfId="5407" priority="1235" stopIfTrue="1" operator="equal">
      <formula>"追加"</formula>
    </cfRule>
    <cfRule type="cellIs" dxfId="5406" priority="1236" stopIfTrue="1" operator="equal">
      <formula>"振替"</formula>
    </cfRule>
  </conditionalFormatting>
  <conditionalFormatting sqref="AK26">
    <cfRule type="cellIs" dxfId="5405" priority="1237" stopIfTrue="1" operator="equal">
      <formula>"未定"</formula>
    </cfRule>
  </conditionalFormatting>
  <conditionalFormatting sqref="Y57">
    <cfRule type="cellIs" dxfId="5404" priority="1208" stopIfTrue="1" operator="equal">
      <formula>"未定"</formula>
    </cfRule>
  </conditionalFormatting>
  <conditionalFormatting sqref="X57">
    <cfRule type="cellIs" dxfId="5403" priority="1205" stopIfTrue="1" operator="equal">
      <formula>"休講"</formula>
    </cfRule>
    <cfRule type="cellIs" dxfId="5402" priority="1206" stopIfTrue="1" operator="equal">
      <formula>"追加"</formula>
    </cfRule>
    <cfRule type="cellIs" dxfId="5401" priority="1207" stopIfTrue="1" operator="equal">
      <formula>"振替"</formula>
    </cfRule>
  </conditionalFormatting>
  <conditionalFormatting sqref="Z27:AA27">
    <cfRule type="cellIs" dxfId="5400" priority="1199" stopIfTrue="1" operator="equal">
      <formula>"未定"</formula>
    </cfRule>
  </conditionalFormatting>
  <conditionalFormatting sqref="AF55:AG57 AF25:AG25">
    <cfRule type="cellIs" dxfId="5399" priority="1198" stopIfTrue="1" operator="equal">
      <formula>"未定"</formula>
    </cfRule>
  </conditionalFormatting>
  <conditionalFormatting sqref="L27">
    <cfRule type="cellIs" dxfId="5398" priority="1173" stopIfTrue="1" operator="equal">
      <formula>"休講"</formula>
    </cfRule>
    <cfRule type="cellIs" dxfId="5397" priority="1174" stopIfTrue="1" operator="equal">
      <formula>"追加"</formula>
    </cfRule>
    <cfRule type="cellIs" dxfId="5396" priority="1175" stopIfTrue="1" operator="equal">
      <formula>"振替"</formula>
    </cfRule>
  </conditionalFormatting>
  <conditionalFormatting sqref="M27">
    <cfRule type="cellIs" dxfId="5395" priority="1176" stopIfTrue="1" operator="equal">
      <formula>"未定"</formula>
    </cfRule>
  </conditionalFormatting>
  <conditionalFormatting sqref="AE57">
    <cfRule type="cellIs" dxfId="5394" priority="1168" stopIfTrue="1" operator="equal">
      <formula>"未定"</formula>
    </cfRule>
  </conditionalFormatting>
  <conditionalFormatting sqref="AE27">
    <cfRule type="cellIs" dxfId="5393" priority="1250" stopIfTrue="1" operator="equal">
      <formula>"未定"</formula>
    </cfRule>
  </conditionalFormatting>
  <conditionalFormatting sqref="L26">
    <cfRule type="cellIs" dxfId="5392" priority="1226" stopIfTrue="1" operator="equal">
      <formula>"休講"</formula>
    </cfRule>
    <cfRule type="cellIs" dxfId="5391" priority="1227" stopIfTrue="1" operator="equal">
      <formula>"追加"</formula>
    </cfRule>
    <cfRule type="cellIs" dxfId="5390" priority="1228" stopIfTrue="1" operator="equal">
      <formula>"振替"</formula>
    </cfRule>
  </conditionalFormatting>
  <conditionalFormatting sqref="AE45">
    <cfRule type="cellIs" dxfId="5389" priority="1225" stopIfTrue="1" operator="equal">
      <formula>"未定"</formula>
    </cfRule>
  </conditionalFormatting>
  <conditionalFormatting sqref="X46">
    <cfRule type="cellIs" dxfId="5388" priority="1210" stopIfTrue="1" operator="equal">
      <formula>"休講"</formula>
    </cfRule>
    <cfRule type="cellIs" dxfId="5387" priority="1211" stopIfTrue="1" operator="equal">
      <formula>"追加"</formula>
    </cfRule>
    <cfRule type="cellIs" dxfId="5386" priority="1212" stopIfTrue="1" operator="equal">
      <formula>"振替"</formula>
    </cfRule>
  </conditionalFormatting>
  <conditionalFormatting sqref="L55 AJ25 L45 L57">
    <cfRule type="cellIs" dxfId="5385" priority="1258" stopIfTrue="1" operator="equal">
      <formula>"休講"</formula>
    </cfRule>
    <cfRule type="cellIs" dxfId="5384" priority="1259" stopIfTrue="1" operator="equal">
      <formula>"追加"</formula>
    </cfRule>
    <cfRule type="cellIs" dxfId="5383" priority="1260" stopIfTrue="1" operator="equal">
      <formula>"振替"</formula>
    </cfRule>
  </conditionalFormatting>
  <conditionalFormatting sqref="M45 M55 AK25 M57">
    <cfRule type="cellIs" dxfId="5382" priority="1261" stopIfTrue="1" operator="equal">
      <formula>"未定"</formula>
    </cfRule>
  </conditionalFormatting>
  <conditionalFormatting sqref="L36">
    <cfRule type="cellIs" dxfId="5381" priority="1252" stopIfTrue="1" operator="equal">
      <formula>"休講"</formula>
    </cfRule>
    <cfRule type="cellIs" dxfId="5380" priority="1253" stopIfTrue="1" operator="equal">
      <formula>"追加"</formula>
    </cfRule>
    <cfRule type="cellIs" dxfId="5379" priority="1254" stopIfTrue="1" operator="equal">
      <formula>"振替"</formula>
    </cfRule>
  </conditionalFormatting>
  <conditionalFormatting sqref="M36">
    <cfRule type="cellIs" dxfId="5378" priority="1255" stopIfTrue="1" operator="equal">
      <formula>"未定"</formula>
    </cfRule>
  </conditionalFormatting>
  <conditionalFormatting sqref="AJ26">
    <cfRule type="cellIs" dxfId="5377" priority="1238" stopIfTrue="1" operator="equal">
      <formula>"休講"</formula>
    </cfRule>
    <cfRule type="cellIs" dxfId="5376" priority="1239" stopIfTrue="1" operator="equal">
      <formula>"追加"</formula>
    </cfRule>
    <cfRule type="cellIs" dxfId="5375" priority="1240" stopIfTrue="1" operator="equal">
      <formula>"振替"</formula>
    </cfRule>
  </conditionalFormatting>
  <conditionalFormatting sqref="AK26">
    <cfRule type="cellIs" dxfId="5374" priority="1241" stopIfTrue="1" operator="equal">
      <formula>"未定"</formula>
    </cfRule>
  </conditionalFormatting>
  <conditionalFormatting sqref="L26">
    <cfRule type="cellIs" dxfId="5373" priority="1230" stopIfTrue="1" operator="equal">
      <formula>"休講"</formula>
    </cfRule>
    <cfRule type="cellIs" dxfId="5372" priority="1231" stopIfTrue="1" operator="equal">
      <formula>"追加"</formula>
    </cfRule>
    <cfRule type="cellIs" dxfId="5371" priority="1232" stopIfTrue="1" operator="equal">
      <formula>"振替"</formula>
    </cfRule>
  </conditionalFormatting>
  <conditionalFormatting sqref="M26">
    <cfRule type="cellIs" dxfId="5370" priority="1233" stopIfTrue="1" operator="equal">
      <formula>"未定"</formula>
    </cfRule>
  </conditionalFormatting>
  <conditionalFormatting sqref="AD45">
    <cfRule type="cellIs" dxfId="5369" priority="1222" stopIfTrue="1" operator="equal">
      <formula>"休講"</formula>
    </cfRule>
    <cfRule type="cellIs" dxfId="5368" priority="1223" stopIfTrue="1" operator="equal">
      <formula>"追加"</formula>
    </cfRule>
    <cfRule type="cellIs" dxfId="5367" priority="1224" stopIfTrue="1" operator="equal">
      <formula>"振替"</formula>
    </cfRule>
  </conditionalFormatting>
  <conditionalFormatting sqref="AD56">
    <cfRule type="cellIs" dxfId="5366" priority="1209" stopIfTrue="1" operator="equal">
      <formula>"未定"</formula>
    </cfRule>
  </conditionalFormatting>
  <conditionalFormatting sqref="AK37">
    <cfRule type="cellIs" dxfId="5365" priority="1184" stopIfTrue="1" operator="equal">
      <formula>"未定"</formula>
    </cfRule>
  </conditionalFormatting>
  <conditionalFormatting sqref="AK45:AK46">
    <cfRule type="cellIs" dxfId="5364" priority="1192" stopIfTrue="1" operator="equal">
      <formula>"未定"</formula>
    </cfRule>
  </conditionalFormatting>
  <conditionalFormatting sqref="AJ45:AJ46">
    <cfRule type="cellIs" dxfId="5363" priority="1189" stopIfTrue="1" operator="equal">
      <formula>"休講"</formula>
    </cfRule>
    <cfRule type="cellIs" dxfId="5362" priority="1190" stopIfTrue="1" operator="equal">
      <formula>"追加"</formula>
    </cfRule>
    <cfRule type="cellIs" dxfId="5361" priority="1191" stopIfTrue="1" operator="equal">
      <formula>"振替"</formula>
    </cfRule>
  </conditionalFormatting>
  <conditionalFormatting sqref="AJ37">
    <cfRule type="cellIs" dxfId="5360" priority="1181" stopIfTrue="1" operator="equal">
      <formula>"休講"</formula>
    </cfRule>
    <cfRule type="cellIs" dxfId="5359" priority="1182" stopIfTrue="1" operator="equal">
      <formula>"追加"</formula>
    </cfRule>
    <cfRule type="cellIs" dxfId="5358" priority="1183" stopIfTrue="1" operator="equal">
      <formula>"振替"</formula>
    </cfRule>
  </conditionalFormatting>
  <conditionalFormatting sqref="AJ35:AJ36">
    <cfRule type="cellIs" dxfId="5357" priority="1185" stopIfTrue="1" operator="equal">
      <formula>"休講"</formula>
    </cfRule>
    <cfRule type="cellIs" dxfId="5356" priority="1186" stopIfTrue="1" operator="equal">
      <formula>"追加"</formula>
    </cfRule>
    <cfRule type="cellIs" dxfId="5355" priority="1187" stopIfTrue="1" operator="equal">
      <formula>"振替"</formula>
    </cfRule>
  </conditionalFormatting>
  <conditionalFormatting sqref="L27">
    <cfRule type="cellIs" dxfId="5354" priority="1177" stopIfTrue="1" operator="equal">
      <formula>"休講"</formula>
    </cfRule>
    <cfRule type="cellIs" dxfId="5353" priority="1178" stopIfTrue="1" operator="equal">
      <formula>"追加"</formula>
    </cfRule>
    <cfRule type="cellIs" dxfId="5352" priority="1179" stopIfTrue="1" operator="equal">
      <formula>"振替"</formula>
    </cfRule>
  </conditionalFormatting>
  <conditionalFormatting sqref="M27">
    <cfRule type="cellIs" dxfId="5351" priority="1180" stopIfTrue="1" operator="equal">
      <formula>"未定"</formula>
    </cfRule>
  </conditionalFormatting>
  <conditionalFormatting sqref="Y56">
    <cfRule type="cellIs" dxfId="5350" priority="1172" stopIfTrue="1" operator="equal">
      <formula>"未定"</formula>
    </cfRule>
  </conditionalFormatting>
  <conditionalFormatting sqref="X56">
    <cfRule type="cellIs" dxfId="5349" priority="1169" stopIfTrue="1" operator="equal">
      <formula>"休講"</formula>
    </cfRule>
    <cfRule type="cellIs" dxfId="5348" priority="1170" stopIfTrue="1" operator="equal">
      <formula>"追加"</formula>
    </cfRule>
    <cfRule type="cellIs" dxfId="5347" priority="1171" stopIfTrue="1" operator="equal">
      <formula>"振替"</formula>
    </cfRule>
  </conditionalFormatting>
  <conditionalFormatting sqref="AD57">
    <cfRule type="cellIs" dxfId="5346" priority="1165" stopIfTrue="1" operator="equal">
      <formula>"休講"</formula>
    </cfRule>
    <cfRule type="cellIs" dxfId="5345" priority="1166" stopIfTrue="1" operator="equal">
      <formula>"追加"</formula>
    </cfRule>
    <cfRule type="cellIs" dxfId="5344" priority="1167" stopIfTrue="1" operator="equal">
      <formula>"振替"</formula>
    </cfRule>
  </conditionalFormatting>
  <conditionalFormatting sqref="X26">
    <cfRule type="cellIs" dxfId="5343" priority="1157" stopIfTrue="1" operator="equal">
      <formula>"休講"</formula>
    </cfRule>
    <cfRule type="cellIs" dxfId="5342" priority="1158" stopIfTrue="1" operator="equal">
      <formula>"追加"</formula>
    </cfRule>
    <cfRule type="cellIs" dxfId="5341" priority="1159" stopIfTrue="1" operator="equal">
      <formula>"振替"</formula>
    </cfRule>
  </conditionalFormatting>
  <conditionalFormatting sqref="Y26">
    <cfRule type="cellIs" dxfId="5340" priority="1160" stopIfTrue="1" operator="equal">
      <formula>"未定"</formula>
    </cfRule>
  </conditionalFormatting>
  <conditionalFormatting sqref="L40">
    <cfRule type="cellIs" dxfId="5339" priority="1154" stopIfTrue="1" operator="equal">
      <formula>"休講"</formula>
    </cfRule>
    <cfRule type="cellIs" dxfId="5338" priority="1155" stopIfTrue="1" operator="equal">
      <formula>"追加"</formula>
    </cfRule>
    <cfRule type="cellIs" dxfId="5337" priority="1156" stopIfTrue="1" operator="equal">
      <formula>"振替"</formula>
    </cfRule>
  </conditionalFormatting>
  <conditionalFormatting sqref="X31:X32">
    <cfRule type="cellIs" dxfId="5336" priority="1150" stopIfTrue="1" operator="equal">
      <formula>"休講"</formula>
    </cfRule>
    <cfRule type="cellIs" dxfId="5335" priority="1151" stopIfTrue="1" operator="equal">
      <formula>"追加"</formula>
    </cfRule>
    <cfRule type="cellIs" dxfId="5334" priority="1152" stopIfTrue="1" operator="equal">
      <formula>"振替"</formula>
    </cfRule>
  </conditionalFormatting>
  <conditionalFormatting sqref="Y31:Y32">
    <cfRule type="cellIs" dxfId="5333" priority="1153" stopIfTrue="1" operator="equal">
      <formula>"未定"</formula>
    </cfRule>
  </conditionalFormatting>
  <conditionalFormatting sqref="AJ31:AJ32">
    <cfRule type="cellIs" dxfId="5332" priority="1142" stopIfTrue="1" operator="equal">
      <formula>"休講"</formula>
    </cfRule>
    <cfRule type="cellIs" dxfId="5331" priority="1143" stopIfTrue="1" operator="equal">
      <formula>"追加"</formula>
    </cfRule>
    <cfRule type="cellIs" dxfId="5330" priority="1144" stopIfTrue="1" operator="equal">
      <formula>"振替"</formula>
    </cfRule>
  </conditionalFormatting>
  <conditionalFormatting sqref="M46">
    <cfRule type="cellIs" dxfId="5329" priority="1129" stopIfTrue="1" operator="equal">
      <formula>"未定"</formula>
    </cfRule>
  </conditionalFormatting>
  <conditionalFormatting sqref="AJ47">
    <cfRule type="cellIs" dxfId="5328" priority="1131" stopIfTrue="1" operator="equal">
      <formula>"休講"</formula>
    </cfRule>
    <cfRule type="cellIs" dxfId="5327" priority="1132" stopIfTrue="1" operator="equal">
      <formula>"追加"</formula>
    </cfRule>
    <cfRule type="cellIs" dxfId="5326" priority="1133" stopIfTrue="1" operator="equal">
      <formula>"振替"</formula>
    </cfRule>
  </conditionalFormatting>
  <conditionalFormatting sqref="L46">
    <cfRule type="cellIs" dxfId="5325" priority="1126" stopIfTrue="1" operator="equal">
      <formula>"休講"</formula>
    </cfRule>
    <cfRule type="cellIs" dxfId="5324" priority="1127" stopIfTrue="1" operator="equal">
      <formula>"追加"</formula>
    </cfRule>
    <cfRule type="cellIs" dxfId="5323" priority="1128" stopIfTrue="1" operator="equal">
      <formula>"振替"</formula>
    </cfRule>
  </conditionalFormatting>
  <conditionalFormatting sqref="L59:L62">
    <cfRule type="cellIs" dxfId="5322" priority="1122" stopIfTrue="1" operator="equal">
      <formula>"休講"</formula>
    </cfRule>
    <cfRule type="cellIs" dxfId="5321" priority="1123" stopIfTrue="1" operator="equal">
      <formula>"追加"</formula>
    </cfRule>
    <cfRule type="cellIs" dxfId="5320" priority="1124" stopIfTrue="1" operator="equal">
      <formula>"振替"</formula>
    </cfRule>
  </conditionalFormatting>
  <conditionalFormatting sqref="L59">
    <cfRule type="cellIs" dxfId="5319" priority="1119" stopIfTrue="1" operator="equal">
      <formula>"休講"</formula>
    </cfRule>
    <cfRule type="cellIs" dxfId="5318" priority="1120" stopIfTrue="1" operator="equal">
      <formula>"追加"</formula>
    </cfRule>
    <cfRule type="cellIs" dxfId="5317" priority="1121" stopIfTrue="1" operator="equal">
      <formula>"振替"</formula>
    </cfRule>
  </conditionalFormatting>
  <conditionalFormatting sqref="T56:U56">
    <cfRule type="cellIs" dxfId="5316" priority="1118" stopIfTrue="1" operator="equal">
      <formula>"未定"</formula>
    </cfRule>
  </conditionalFormatting>
  <conditionalFormatting sqref="X20">
    <cfRule type="cellIs" dxfId="5315" priority="1066" stopIfTrue="1" operator="equal">
      <formula>"休講"</formula>
    </cfRule>
    <cfRule type="cellIs" dxfId="5314" priority="1067" stopIfTrue="1" operator="equal">
      <formula>"追加"</formula>
    </cfRule>
    <cfRule type="cellIs" dxfId="5313" priority="1068" stopIfTrue="1" operator="equal">
      <formula>"振替"</formula>
    </cfRule>
  </conditionalFormatting>
  <conditionalFormatting sqref="Y20">
    <cfRule type="cellIs" dxfId="5312" priority="1065" stopIfTrue="1" operator="equal">
      <formula>"未定"</formula>
    </cfRule>
  </conditionalFormatting>
  <conditionalFormatting sqref="AD46">
    <cfRule type="cellIs" dxfId="5311" priority="1114" stopIfTrue="1" operator="equal">
      <formula>"休講"</formula>
    </cfRule>
    <cfRule type="cellIs" dxfId="5310" priority="1115" stopIfTrue="1" operator="equal">
      <formula>"追加"</formula>
    </cfRule>
    <cfRule type="cellIs" dxfId="5309" priority="1116" stopIfTrue="1" operator="equal">
      <formula>"振替"</formula>
    </cfRule>
  </conditionalFormatting>
  <conditionalFormatting sqref="AD15 R15 AJ15 AJ17 X21:X22 L22">
    <cfRule type="cellIs" dxfId="5308" priority="1110" stopIfTrue="1" operator="equal">
      <formula>"休講"</formula>
    </cfRule>
    <cfRule type="cellIs" dxfId="5307" priority="1111" stopIfTrue="1" operator="equal">
      <formula>"追加"</formula>
    </cfRule>
    <cfRule type="cellIs" dxfId="5306" priority="1112" stopIfTrue="1" operator="equal">
      <formula>"振替"</formula>
    </cfRule>
  </conditionalFormatting>
  <conditionalFormatting sqref="S15 AK15 N15:O15 AE15 AK17 Y21:Y22 AK19:AK22">
    <cfRule type="cellIs" dxfId="5305" priority="1113" stopIfTrue="1" operator="equal">
      <formula>"未定"</formula>
    </cfRule>
  </conditionalFormatting>
  <conditionalFormatting sqref="AK16">
    <cfRule type="cellIs" dxfId="5304" priority="1107" stopIfTrue="1" operator="equal">
      <formula>"未定"</formula>
    </cfRule>
  </conditionalFormatting>
  <conditionalFormatting sqref="X16">
    <cfRule type="cellIs" dxfId="5303" priority="1101" stopIfTrue="1" operator="equal">
      <formula>"休講"</formula>
    </cfRule>
    <cfRule type="cellIs" dxfId="5302" priority="1102" stopIfTrue="1" operator="equal">
      <formula>"追加"</formula>
    </cfRule>
    <cfRule type="cellIs" dxfId="5301" priority="1103" stopIfTrue="1" operator="equal">
      <formula>"振替"</formula>
    </cfRule>
  </conditionalFormatting>
  <conditionalFormatting sqref="Y16">
    <cfRule type="cellIs" dxfId="5300" priority="1100" stopIfTrue="1" operator="equal">
      <formula>"未定"</formula>
    </cfRule>
  </conditionalFormatting>
  <conditionalFormatting sqref="T21:U22">
    <cfRule type="cellIs" dxfId="5299" priority="1099" stopIfTrue="1" operator="equal">
      <formula>"未定"</formula>
    </cfRule>
  </conditionalFormatting>
  <conditionalFormatting sqref="L15">
    <cfRule type="cellIs" dxfId="5298" priority="1070" stopIfTrue="1" operator="equal">
      <formula>"休講"</formula>
    </cfRule>
    <cfRule type="cellIs" dxfId="5297" priority="1071" stopIfTrue="1" operator="equal">
      <formula>"追加"</formula>
    </cfRule>
    <cfRule type="cellIs" dxfId="5296" priority="1072" stopIfTrue="1" operator="equal">
      <formula>"振替"</formula>
    </cfRule>
  </conditionalFormatting>
  <conditionalFormatting sqref="M15">
    <cfRule type="cellIs" dxfId="5295" priority="1073" stopIfTrue="1" operator="equal">
      <formula>"未定"</formula>
    </cfRule>
  </conditionalFormatting>
  <conditionalFormatting sqref="AJ21:AJ22">
    <cfRule type="cellIs" dxfId="5294" priority="1062" stopIfTrue="1" operator="equal">
      <formula>"休講"</formula>
    </cfRule>
    <cfRule type="cellIs" dxfId="5293" priority="1063" stopIfTrue="1" operator="equal">
      <formula>"追加"</formula>
    </cfRule>
    <cfRule type="cellIs" dxfId="5292" priority="1064" stopIfTrue="1" operator="equal">
      <formula>"振替"</formula>
    </cfRule>
  </conditionalFormatting>
  <conditionalFormatting sqref="L17">
    <cfRule type="cellIs" dxfId="5291" priority="1052" stopIfTrue="1" operator="equal">
      <formula>"休講"</formula>
    </cfRule>
    <cfRule type="cellIs" dxfId="5290" priority="1053" stopIfTrue="1" operator="equal">
      <formula>"追加"</formula>
    </cfRule>
    <cfRule type="cellIs" dxfId="5289" priority="1054" stopIfTrue="1" operator="equal">
      <formula>"振替"</formula>
    </cfRule>
  </conditionalFormatting>
  <conditionalFormatting sqref="AJ19">
    <cfRule type="cellIs" dxfId="5288" priority="1059" stopIfTrue="1" operator="equal">
      <formula>"休講"</formula>
    </cfRule>
    <cfRule type="cellIs" dxfId="5287" priority="1060" stopIfTrue="1" operator="equal">
      <formula>"追加"</formula>
    </cfRule>
    <cfRule type="cellIs" dxfId="5286" priority="1061" stopIfTrue="1" operator="equal">
      <formula>"振替"</formula>
    </cfRule>
  </conditionalFormatting>
  <conditionalFormatting sqref="H17:I17">
    <cfRule type="cellIs" dxfId="5285" priority="1051" stopIfTrue="1" operator="equal">
      <formula>"未定"</formula>
    </cfRule>
  </conditionalFormatting>
  <conditionalFormatting sqref="X17">
    <cfRule type="cellIs" dxfId="5284" priority="1047" stopIfTrue="1" operator="equal">
      <formula>"休講"</formula>
    </cfRule>
    <cfRule type="cellIs" dxfId="5283" priority="1048" stopIfTrue="1" operator="equal">
      <formula>"追加"</formula>
    </cfRule>
    <cfRule type="cellIs" dxfId="5282" priority="1049" stopIfTrue="1" operator="equal">
      <formula>"振替"</formula>
    </cfRule>
  </conditionalFormatting>
  <conditionalFormatting sqref="AE26">
    <cfRule type="cellIs" dxfId="5281" priority="1037" stopIfTrue="1" operator="equal">
      <formula>"未定"</formula>
    </cfRule>
  </conditionalFormatting>
  <conditionalFormatting sqref="AD26">
    <cfRule type="cellIs" dxfId="5280" priority="1034" stopIfTrue="1" operator="equal">
      <formula>"休講"</formula>
    </cfRule>
    <cfRule type="cellIs" dxfId="5279" priority="1035" stopIfTrue="1" operator="equal">
      <formula>"追加"</formula>
    </cfRule>
    <cfRule type="cellIs" dxfId="5278" priority="1036" stopIfTrue="1" operator="equal">
      <formula>"振替"</formula>
    </cfRule>
  </conditionalFormatting>
  <conditionalFormatting sqref="AD26">
    <cfRule type="cellIs" dxfId="5277" priority="1038" stopIfTrue="1" operator="equal">
      <formula>"休講"</formula>
    </cfRule>
    <cfRule type="cellIs" dxfId="5276" priority="1039" stopIfTrue="1" operator="equal">
      <formula>"追加"</formula>
    </cfRule>
    <cfRule type="cellIs" dxfId="5275" priority="1040" stopIfTrue="1" operator="equal">
      <formula>"振替"</formula>
    </cfRule>
  </conditionalFormatting>
  <conditionalFormatting sqref="AE26">
    <cfRule type="cellIs" dxfId="5274" priority="1041" stopIfTrue="1" operator="equal">
      <formula>"未定"</formula>
    </cfRule>
  </conditionalFormatting>
  <conditionalFormatting sqref="L37">
    <cfRule type="cellIs" dxfId="5273" priority="1028" stopIfTrue="1" operator="equal">
      <formula>"休講"</formula>
    </cfRule>
    <cfRule type="cellIs" dxfId="5272" priority="1029" stopIfTrue="1" operator="equal">
      <formula>"追加"</formula>
    </cfRule>
    <cfRule type="cellIs" dxfId="5271" priority="1030" stopIfTrue="1" operator="equal">
      <formula>"振替"</formula>
    </cfRule>
  </conditionalFormatting>
  <conditionalFormatting sqref="H37:I37">
    <cfRule type="cellIs" dxfId="5270" priority="1027" stopIfTrue="1" operator="equal">
      <formula>"未定"</formula>
    </cfRule>
  </conditionalFormatting>
  <conditionalFormatting sqref="M56">
    <cfRule type="cellIs" dxfId="5269" priority="1026" stopIfTrue="1" operator="equal">
      <formula>"未定"</formula>
    </cfRule>
  </conditionalFormatting>
  <conditionalFormatting sqref="L56">
    <cfRule type="cellIs" dxfId="5268" priority="1023" stopIfTrue="1" operator="equal">
      <formula>"休講"</formula>
    </cfRule>
    <cfRule type="cellIs" dxfId="5267" priority="1024" stopIfTrue="1" operator="equal">
      <formula>"追加"</formula>
    </cfRule>
    <cfRule type="cellIs" dxfId="5266" priority="1025" stopIfTrue="1" operator="equal">
      <formula>"振替"</formula>
    </cfRule>
  </conditionalFormatting>
  <conditionalFormatting sqref="S56">
    <cfRule type="cellIs" dxfId="5265" priority="1022" stopIfTrue="1" operator="equal">
      <formula>"未定"</formula>
    </cfRule>
  </conditionalFormatting>
  <conditionalFormatting sqref="N56:O56">
    <cfRule type="cellIs" dxfId="5264" priority="1018" stopIfTrue="1" operator="equal">
      <formula>"未定"</formula>
    </cfRule>
  </conditionalFormatting>
  <conditionalFormatting sqref="R56">
    <cfRule type="cellIs" dxfId="5263" priority="1019" stopIfTrue="1" operator="equal">
      <formula>"休講"</formula>
    </cfRule>
    <cfRule type="cellIs" dxfId="5262" priority="1020" stopIfTrue="1" operator="equal">
      <formula>"追加"</formula>
    </cfRule>
    <cfRule type="cellIs" dxfId="5261" priority="1021" stopIfTrue="1" operator="equal">
      <formula>"振替"</formula>
    </cfRule>
  </conditionalFormatting>
  <conditionalFormatting sqref="Y25">
    <cfRule type="cellIs" dxfId="5260" priority="976" stopIfTrue="1" operator="equal">
      <formula>"未定"</formula>
    </cfRule>
  </conditionalFormatting>
  <conditionalFormatting sqref="R18">
    <cfRule type="cellIs" dxfId="5259" priority="1009" stopIfTrue="1" operator="equal">
      <formula>"休講"</formula>
    </cfRule>
    <cfRule type="cellIs" dxfId="5258" priority="1010" stopIfTrue="1" operator="equal">
      <formula>"追加"</formula>
    </cfRule>
    <cfRule type="cellIs" dxfId="5257" priority="1011" stopIfTrue="1" operator="equal">
      <formula>"振替"</formula>
    </cfRule>
  </conditionalFormatting>
  <conditionalFormatting sqref="N18:O18">
    <cfRule type="cellIs" dxfId="5256" priority="1008" stopIfTrue="1" operator="equal">
      <formula>"未定"</formula>
    </cfRule>
  </conditionalFormatting>
  <conditionalFormatting sqref="AD17">
    <cfRule type="cellIs" dxfId="5255" priority="1003" stopIfTrue="1" operator="equal">
      <formula>"休講"</formula>
    </cfRule>
    <cfRule type="cellIs" dxfId="5254" priority="1004" stopIfTrue="1" operator="equal">
      <formula>"追加"</formula>
    </cfRule>
    <cfRule type="cellIs" dxfId="5253" priority="1005" stopIfTrue="1" operator="equal">
      <formula>"振替"</formula>
    </cfRule>
  </conditionalFormatting>
  <conditionalFormatting sqref="AD18">
    <cfRule type="cellIs" dxfId="5252" priority="999" stopIfTrue="1" operator="equal">
      <formula>"休講"</formula>
    </cfRule>
    <cfRule type="cellIs" dxfId="5251" priority="1000" stopIfTrue="1" operator="equal">
      <formula>"追加"</formula>
    </cfRule>
    <cfRule type="cellIs" dxfId="5250" priority="1001" stopIfTrue="1" operator="equal">
      <formula>"振替"</formula>
    </cfRule>
  </conditionalFormatting>
  <conditionalFormatting sqref="AE18">
    <cfRule type="cellIs" dxfId="5249" priority="998" stopIfTrue="1" operator="equal">
      <formula>"未定"</formula>
    </cfRule>
  </conditionalFormatting>
  <conditionalFormatting sqref="AF29:AG29">
    <cfRule type="cellIs" dxfId="5248" priority="984" stopIfTrue="1" operator="equal">
      <formula>"未定"</formula>
    </cfRule>
  </conditionalFormatting>
  <conditionalFormatting sqref="X29">
    <cfRule type="cellIs" dxfId="5247" priority="986" stopIfTrue="1" operator="equal">
      <formula>"休講"</formula>
    </cfRule>
    <cfRule type="cellIs" dxfId="5246" priority="987" stopIfTrue="1" operator="equal">
      <formula>"追加"</formula>
    </cfRule>
    <cfRule type="cellIs" dxfId="5245" priority="988" stopIfTrue="1" operator="equal">
      <formula>"振替"</formula>
    </cfRule>
  </conditionalFormatting>
  <conditionalFormatting sqref="T29:U29">
    <cfRule type="cellIs" dxfId="5244" priority="985" stopIfTrue="1" operator="equal">
      <formula>"未定"</formula>
    </cfRule>
  </conditionalFormatting>
  <conditionalFormatting sqref="AJ29">
    <cfRule type="cellIs" dxfId="5243" priority="981" stopIfTrue="1" operator="equal">
      <formula>"休講"</formula>
    </cfRule>
    <cfRule type="cellIs" dxfId="5242" priority="982" stopIfTrue="1" operator="equal">
      <formula>"追加"</formula>
    </cfRule>
    <cfRule type="cellIs" dxfId="5241" priority="983" stopIfTrue="1" operator="equal">
      <formula>"振替"</formula>
    </cfRule>
  </conditionalFormatting>
  <conditionalFormatting sqref="R25">
    <cfRule type="cellIs" dxfId="5240" priority="977" stopIfTrue="1" operator="equal">
      <formula>"休講"</formula>
    </cfRule>
    <cfRule type="cellIs" dxfId="5239" priority="978" stopIfTrue="1" operator="equal">
      <formula>"追加"</formula>
    </cfRule>
    <cfRule type="cellIs" dxfId="5238" priority="979" stopIfTrue="1" operator="equal">
      <formula>"振替"</formula>
    </cfRule>
  </conditionalFormatting>
  <conditionalFormatting sqref="AD25">
    <cfRule type="cellIs" dxfId="5237" priority="969" stopIfTrue="1" operator="equal">
      <formula>"休講"</formula>
    </cfRule>
    <cfRule type="cellIs" dxfId="5236" priority="970" stopIfTrue="1" operator="equal">
      <formula>"追加"</formula>
    </cfRule>
    <cfRule type="cellIs" dxfId="5235" priority="971" stopIfTrue="1" operator="equal">
      <formula>"振替"</formula>
    </cfRule>
  </conditionalFormatting>
  <conditionalFormatting sqref="AE25">
    <cfRule type="cellIs" dxfId="5234" priority="972" stopIfTrue="1" operator="equal">
      <formula>"未定"</formula>
    </cfRule>
  </conditionalFormatting>
  <conditionalFormatting sqref="AD25">
    <cfRule type="cellIs" dxfId="5233" priority="965" stopIfTrue="1" operator="equal">
      <formula>"休講"</formula>
    </cfRule>
    <cfRule type="cellIs" dxfId="5232" priority="966" stopIfTrue="1" operator="equal">
      <formula>"追加"</formula>
    </cfRule>
    <cfRule type="cellIs" dxfId="5231" priority="967" stopIfTrue="1" operator="equal">
      <formula>"振替"</formula>
    </cfRule>
  </conditionalFormatting>
  <conditionalFormatting sqref="AE25">
    <cfRule type="cellIs" dxfId="5230" priority="968" stopIfTrue="1" operator="equal">
      <formula>"未定"</formula>
    </cfRule>
  </conditionalFormatting>
  <conditionalFormatting sqref="AE27">
    <cfRule type="cellIs" dxfId="5229" priority="964" stopIfTrue="1" operator="equal">
      <formula>"未定"</formula>
    </cfRule>
  </conditionalFormatting>
  <conditionalFormatting sqref="AD27">
    <cfRule type="cellIs" dxfId="5228" priority="961" stopIfTrue="1" operator="equal">
      <formula>"休講"</formula>
    </cfRule>
    <cfRule type="cellIs" dxfId="5227" priority="962" stopIfTrue="1" operator="equal">
      <formula>"追加"</formula>
    </cfRule>
    <cfRule type="cellIs" dxfId="5226" priority="963" stopIfTrue="1" operator="equal">
      <formula>"振替"</formula>
    </cfRule>
  </conditionalFormatting>
  <conditionalFormatting sqref="AD27">
    <cfRule type="cellIs" dxfId="5225" priority="957" stopIfTrue="1" operator="equal">
      <formula>"休講"</formula>
    </cfRule>
    <cfRule type="cellIs" dxfId="5224" priority="958" stopIfTrue="1" operator="equal">
      <formula>"追加"</formula>
    </cfRule>
    <cfRule type="cellIs" dxfId="5223" priority="959" stopIfTrue="1" operator="equal">
      <formula>"振替"</formula>
    </cfRule>
  </conditionalFormatting>
  <conditionalFormatting sqref="AE27">
    <cfRule type="cellIs" dxfId="5222" priority="960" stopIfTrue="1" operator="equal">
      <formula>"未定"</formula>
    </cfRule>
  </conditionalFormatting>
  <conditionalFormatting sqref="Z26:AA26">
    <cfRule type="cellIs" dxfId="5221" priority="947" stopIfTrue="1" operator="equal">
      <formula>"未定"</formula>
    </cfRule>
  </conditionalFormatting>
  <conditionalFormatting sqref="AD26">
    <cfRule type="cellIs" dxfId="5220" priority="953" stopIfTrue="1" operator="equal">
      <formula>"休講"</formula>
    </cfRule>
    <cfRule type="cellIs" dxfId="5219" priority="954" stopIfTrue="1" operator="equal">
      <formula>"追加"</formula>
    </cfRule>
    <cfRule type="cellIs" dxfId="5218" priority="955" stopIfTrue="1" operator="equal">
      <formula>"振替"</formula>
    </cfRule>
  </conditionalFormatting>
  <conditionalFormatting sqref="Z26:AA26 AE26">
    <cfRule type="cellIs" dxfId="5217" priority="956" stopIfTrue="1" operator="equal">
      <formula>"未定"</formula>
    </cfRule>
  </conditionalFormatting>
  <conditionalFormatting sqref="Z26:AA26">
    <cfRule type="cellIs" dxfId="5216" priority="948" stopIfTrue="1" operator="equal">
      <formula>"未定"</formula>
    </cfRule>
  </conditionalFormatting>
  <conditionalFormatting sqref="AD26">
    <cfRule type="cellIs" dxfId="5215" priority="949" stopIfTrue="1" operator="equal">
      <formula>"休講"</formula>
    </cfRule>
    <cfRule type="cellIs" dxfId="5214" priority="950" stopIfTrue="1" operator="equal">
      <formula>"追加"</formula>
    </cfRule>
    <cfRule type="cellIs" dxfId="5213" priority="951" stopIfTrue="1" operator="equal">
      <formula>"振替"</formula>
    </cfRule>
  </conditionalFormatting>
  <conditionalFormatting sqref="AE26">
    <cfRule type="cellIs" dxfId="5212" priority="952" stopIfTrue="1" operator="equal">
      <formula>"未定"</formula>
    </cfRule>
  </conditionalFormatting>
  <conditionalFormatting sqref="Z27:AA27">
    <cfRule type="cellIs" dxfId="5211" priority="946" stopIfTrue="1" operator="equal">
      <formula>"未定"</formula>
    </cfRule>
  </conditionalFormatting>
  <conditionalFormatting sqref="Z27:AA27">
    <cfRule type="cellIs" dxfId="5210" priority="945" stopIfTrue="1" operator="equal">
      <formula>"未定"</formula>
    </cfRule>
  </conditionalFormatting>
  <conditionalFormatting sqref="Z27:AA27">
    <cfRule type="cellIs" dxfId="5209" priority="944" stopIfTrue="1" operator="equal">
      <formula>"未定"</formula>
    </cfRule>
  </conditionalFormatting>
  <conditionalFormatting sqref="L25">
    <cfRule type="cellIs" dxfId="5208" priority="936" stopIfTrue="1" operator="equal">
      <formula>"休講"</formula>
    </cfRule>
    <cfRule type="cellIs" dxfId="5207" priority="937" stopIfTrue="1" operator="equal">
      <formula>"追加"</formula>
    </cfRule>
    <cfRule type="cellIs" dxfId="5206" priority="938" stopIfTrue="1" operator="equal">
      <formula>"振替"</formula>
    </cfRule>
  </conditionalFormatting>
  <conditionalFormatting sqref="M25">
    <cfRule type="cellIs" dxfId="5205" priority="939" stopIfTrue="1" operator="equal">
      <formula>"未定"</formula>
    </cfRule>
  </conditionalFormatting>
  <conditionalFormatting sqref="L25">
    <cfRule type="cellIs" dxfId="5204" priority="940" stopIfTrue="1" operator="equal">
      <formula>"休講"</formula>
    </cfRule>
    <cfRule type="cellIs" dxfId="5203" priority="941" stopIfTrue="1" operator="equal">
      <formula>"追加"</formula>
    </cfRule>
    <cfRule type="cellIs" dxfId="5202" priority="942" stopIfTrue="1" operator="equal">
      <formula>"振替"</formula>
    </cfRule>
  </conditionalFormatting>
  <conditionalFormatting sqref="M25">
    <cfRule type="cellIs" dxfId="5201" priority="943" stopIfTrue="1" operator="equal">
      <formula>"未定"</formula>
    </cfRule>
  </conditionalFormatting>
  <conditionalFormatting sqref="S27 N27:O27">
    <cfRule type="cellIs" dxfId="5200" priority="935" stopIfTrue="1" operator="equal">
      <formula>"未定"</formula>
    </cfRule>
  </conditionalFormatting>
  <conditionalFormatting sqref="R27">
    <cfRule type="cellIs" dxfId="5199" priority="932" stopIfTrue="1" operator="equal">
      <formula>"休講"</formula>
    </cfRule>
    <cfRule type="cellIs" dxfId="5198" priority="933" stopIfTrue="1" operator="equal">
      <formula>"追加"</formula>
    </cfRule>
    <cfRule type="cellIs" dxfId="5197" priority="934" stopIfTrue="1" operator="equal">
      <formula>"振替"</formula>
    </cfRule>
  </conditionalFormatting>
  <conditionalFormatting sqref="AK39 AF39:AG39">
    <cfRule type="cellIs" dxfId="5196" priority="921" stopIfTrue="1" operator="equal">
      <formula>"未定"</formula>
    </cfRule>
  </conditionalFormatting>
  <conditionalFormatting sqref="AJ39">
    <cfRule type="cellIs" dxfId="5195" priority="918" stopIfTrue="1" operator="equal">
      <formula>"休講"</formula>
    </cfRule>
    <cfRule type="cellIs" dxfId="5194" priority="919" stopIfTrue="1" operator="equal">
      <formula>"追加"</formula>
    </cfRule>
    <cfRule type="cellIs" dxfId="5193" priority="920" stopIfTrue="1" operator="equal">
      <formula>"振替"</formula>
    </cfRule>
  </conditionalFormatting>
  <conditionalFormatting sqref="Z39:AA39">
    <cfRule type="cellIs" dxfId="5192" priority="913" stopIfTrue="1" operator="equal">
      <formula>"未定"</formula>
    </cfRule>
  </conditionalFormatting>
  <conditionalFormatting sqref="AE39">
    <cfRule type="cellIs" dxfId="5191" priority="917" stopIfTrue="1" operator="equal">
      <formula>"未定"</formula>
    </cfRule>
  </conditionalFormatting>
  <conditionalFormatting sqref="AD39">
    <cfRule type="cellIs" dxfId="5190" priority="914" stopIfTrue="1" operator="equal">
      <formula>"休講"</formula>
    </cfRule>
    <cfRule type="cellIs" dxfId="5189" priority="915" stopIfTrue="1" operator="equal">
      <formula>"追加"</formula>
    </cfRule>
    <cfRule type="cellIs" dxfId="5188" priority="916" stopIfTrue="1" operator="equal">
      <formula>"振替"</formula>
    </cfRule>
  </conditionalFormatting>
  <conditionalFormatting sqref="N40:O40 S40 AK40 AF40:AG40">
    <cfRule type="cellIs" dxfId="5187" priority="912" stopIfTrue="1" operator="equal">
      <formula>"未定"</formula>
    </cfRule>
  </conditionalFormatting>
  <conditionalFormatting sqref="R40 AJ40">
    <cfRule type="cellIs" dxfId="5186" priority="909" stopIfTrue="1" operator="equal">
      <formula>"休講"</formula>
    </cfRule>
    <cfRule type="cellIs" dxfId="5185" priority="910" stopIfTrue="1" operator="equal">
      <formula>"追加"</formula>
    </cfRule>
    <cfRule type="cellIs" dxfId="5184" priority="911" stopIfTrue="1" operator="equal">
      <formula>"振替"</formula>
    </cfRule>
  </conditionalFormatting>
  <conditionalFormatting sqref="AE40">
    <cfRule type="cellIs" dxfId="5183" priority="908" stopIfTrue="1" operator="equal">
      <formula>"未定"</formula>
    </cfRule>
  </conditionalFormatting>
  <conditionalFormatting sqref="AD40">
    <cfRule type="cellIs" dxfId="5182" priority="905" stopIfTrue="1" operator="equal">
      <formula>"休講"</formula>
    </cfRule>
    <cfRule type="cellIs" dxfId="5181" priority="906" stopIfTrue="1" operator="equal">
      <formula>"追加"</formula>
    </cfRule>
    <cfRule type="cellIs" dxfId="5180" priority="907" stopIfTrue="1" operator="equal">
      <formula>"振替"</formula>
    </cfRule>
  </conditionalFormatting>
  <conditionalFormatting sqref="N41:O41 S41 AK41 AF41:AG41">
    <cfRule type="cellIs" dxfId="5179" priority="904" stopIfTrue="1" operator="equal">
      <formula>"未定"</formula>
    </cfRule>
  </conditionalFormatting>
  <conditionalFormatting sqref="R41 AJ41">
    <cfRule type="cellIs" dxfId="5178" priority="901" stopIfTrue="1" operator="equal">
      <formula>"休講"</formula>
    </cfRule>
    <cfRule type="cellIs" dxfId="5177" priority="902" stopIfTrue="1" operator="equal">
      <formula>"追加"</formula>
    </cfRule>
    <cfRule type="cellIs" dxfId="5176" priority="903" stopIfTrue="1" operator="equal">
      <formula>"振替"</formula>
    </cfRule>
  </conditionalFormatting>
  <conditionalFormatting sqref="T41:U41">
    <cfRule type="cellIs" dxfId="5175" priority="892" stopIfTrue="1" operator="equal">
      <formula>"未定"</formula>
    </cfRule>
  </conditionalFormatting>
  <conditionalFormatting sqref="Z41:AA41">
    <cfRule type="cellIs" dxfId="5174" priority="891" stopIfTrue="1" operator="equal">
      <formula>"未定"</formula>
    </cfRule>
  </conditionalFormatting>
  <conditionalFormatting sqref="Y41">
    <cfRule type="cellIs" dxfId="5173" priority="893" stopIfTrue="1" operator="equal">
      <formula>"未定"</formula>
    </cfRule>
  </conditionalFormatting>
  <conditionalFormatting sqref="AE41">
    <cfRule type="cellIs" dxfId="5172" priority="900" stopIfTrue="1" operator="equal">
      <formula>"未定"</formula>
    </cfRule>
  </conditionalFormatting>
  <conditionalFormatting sqref="AD41">
    <cfRule type="cellIs" dxfId="5171" priority="897" stopIfTrue="1" operator="equal">
      <formula>"休講"</formula>
    </cfRule>
    <cfRule type="cellIs" dxfId="5170" priority="898" stopIfTrue="1" operator="equal">
      <formula>"追加"</formula>
    </cfRule>
    <cfRule type="cellIs" dxfId="5169" priority="899" stopIfTrue="1" operator="equal">
      <formula>"振替"</formula>
    </cfRule>
  </conditionalFormatting>
  <conditionalFormatting sqref="X41">
    <cfRule type="cellIs" dxfId="5168" priority="894" stopIfTrue="1" operator="equal">
      <formula>"休講"</formula>
    </cfRule>
    <cfRule type="cellIs" dxfId="5167" priority="895" stopIfTrue="1" operator="equal">
      <formula>"追加"</formula>
    </cfRule>
    <cfRule type="cellIs" dxfId="5166" priority="896" stopIfTrue="1" operator="equal">
      <formula>"振替"</formula>
    </cfRule>
  </conditionalFormatting>
  <conditionalFormatting sqref="N42:O42 S42 AK42 AF42:AG42">
    <cfRule type="cellIs" dxfId="5165" priority="890" stopIfTrue="1" operator="equal">
      <formula>"未定"</formula>
    </cfRule>
  </conditionalFormatting>
  <conditionalFormatting sqref="R42 AJ42">
    <cfRule type="cellIs" dxfId="5164" priority="887" stopIfTrue="1" operator="equal">
      <formula>"休講"</formula>
    </cfRule>
    <cfRule type="cellIs" dxfId="5163" priority="888" stopIfTrue="1" operator="equal">
      <formula>"追加"</formula>
    </cfRule>
    <cfRule type="cellIs" dxfId="5162" priority="889" stopIfTrue="1" operator="equal">
      <formula>"振替"</formula>
    </cfRule>
  </conditionalFormatting>
  <conditionalFormatting sqref="T42:U42">
    <cfRule type="cellIs" dxfId="5161" priority="878" stopIfTrue="1" operator="equal">
      <formula>"未定"</formula>
    </cfRule>
  </conditionalFormatting>
  <conditionalFormatting sqref="Z42:AA42">
    <cfRule type="cellIs" dxfId="5160" priority="877" stopIfTrue="1" operator="equal">
      <formula>"未定"</formula>
    </cfRule>
  </conditionalFormatting>
  <conditionalFormatting sqref="Y42">
    <cfRule type="cellIs" dxfId="5159" priority="879" stopIfTrue="1" operator="equal">
      <formula>"未定"</formula>
    </cfRule>
  </conditionalFormatting>
  <conditionalFormatting sqref="AE42">
    <cfRule type="cellIs" dxfId="5158" priority="886" stopIfTrue="1" operator="equal">
      <formula>"未定"</formula>
    </cfRule>
  </conditionalFormatting>
  <conditionalFormatting sqref="AD42">
    <cfRule type="cellIs" dxfId="5157" priority="883" stopIfTrue="1" operator="equal">
      <formula>"休講"</formula>
    </cfRule>
    <cfRule type="cellIs" dxfId="5156" priority="884" stopIfTrue="1" operator="equal">
      <formula>"追加"</formula>
    </cfRule>
    <cfRule type="cellIs" dxfId="5155" priority="885" stopIfTrue="1" operator="equal">
      <formula>"振替"</formula>
    </cfRule>
  </conditionalFormatting>
  <conditionalFormatting sqref="X42">
    <cfRule type="cellIs" dxfId="5154" priority="880" stopIfTrue="1" operator="equal">
      <formula>"休講"</formula>
    </cfRule>
    <cfRule type="cellIs" dxfId="5153" priority="881" stopIfTrue="1" operator="equal">
      <formula>"追加"</formula>
    </cfRule>
    <cfRule type="cellIs" dxfId="5152" priority="882" stopIfTrue="1" operator="equal">
      <formula>"振替"</formula>
    </cfRule>
  </conditionalFormatting>
  <conditionalFormatting sqref="AD35">
    <cfRule type="cellIs" dxfId="5151" priority="873" stopIfTrue="1" operator="equal">
      <formula>"休講"</formula>
    </cfRule>
    <cfRule type="cellIs" dxfId="5150" priority="874" stopIfTrue="1" operator="equal">
      <formula>"追加"</formula>
    </cfRule>
    <cfRule type="cellIs" dxfId="5149" priority="875" stopIfTrue="1" operator="equal">
      <formula>"振替"</formula>
    </cfRule>
  </conditionalFormatting>
  <conditionalFormatting sqref="AE35">
    <cfRule type="cellIs" dxfId="5148" priority="876" stopIfTrue="1" operator="equal">
      <formula>"未定"</formula>
    </cfRule>
  </conditionalFormatting>
  <conditionalFormatting sqref="L39">
    <cfRule type="cellIs" dxfId="5147" priority="865" stopIfTrue="1" operator="equal">
      <formula>"休講"</formula>
    </cfRule>
    <cfRule type="cellIs" dxfId="5146" priority="866" stopIfTrue="1" operator="equal">
      <formula>"追加"</formula>
    </cfRule>
    <cfRule type="cellIs" dxfId="5145" priority="867" stopIfTrue="1" operator="equal">
      <formula>"振替"</formula>
    </cfRule>
  </conditionalFormatting>
  <conditionalFormatting sqref="AF60:AG60">
    <cfRule type="cellIs" dxfId="5144" priority="781" stopIfTrue="1" operator="equal">
      <formula>"未定"</formula>
    </cfRule>
  </conditionalFormatting>
  <conditionalFormatting sqref="AK49 AF49:AG49">
    <cfRule type="cellIs" dxfId="5143" priority="850" stopIfTrue="1" operator="equal">
      <formula>"未定"</formula>
    </cfRule>
  </conditionalFormatting>
  <conditionalFormatting sqref="AK48 AF48:AG48">
    <cfRule type="cellIs" dxfId="5142" priority="854" stopIfTrue="1" operator="equal">
      <formula>"未定"</formula>
    </cfRule>
  </conditionalFormatting>
  <conditionalFormatting sqref="AJ48">
    <cfRule type="cellIs" dxfId="5141" priority="851" stopIfTrue="1" operator="equal">
      <formula>"休講"</formula>
    </cfRule>
    <cfRule type="cellIs" dxfId="5140" priority="852" stopIfTrue="1" operator="equal">
      <formula>"追加"</formula>
    </cfRule>
    <cfRule type="cellIs" dxfId="5139" priority="853" stopIfTrue="1" operator="equal">
      <formula>"振替"</formula>
    </cfRule>
  </conditionalFormatting>
  <conditionalFormatting sqref="AJ49">
    <cfRule type="cellIs" dxfId="5138" priority="847" stopIfTrue="1" operator="equal">
      <formula>"休講"</formula>
    </cfRule>
    <cfRule type="cellIs" dxfId="5137" priority="848" stopIfTrue="1" operator="equal">
      <formula>"追加"</formula>
    </cfRule>
    <cfRule type="cellIs" dxfId="5136" priority="849" stopIfTrue="1" operator="equal">
      <formula>"振替"</formula>
    </cfRule>
  </conditionalFormatting>
  <conditionalFormatting sqref="R49">
    <cfRule type="cellIs" dxfId="5135" priority="843" stopIfTrue="1" operator="equal">
      <formula>"休講"</formula>
    </cfRule>
    <cfRule type="cellIs" dxfId="5134" priority="844" stopIfTrue="1" operator="equal">
      <formula>"追加"</formula>
    </cfRule>
    <cfRule type="cellIs" dxfId="5133" priority="845" stopIfTrue="1" operator="equal">
      <formula>"振替"</formula>
    </cfRule>
  </conditionalFormatting>
  <conditionalFormatting sqref="S49">
    <cfRule type="cellIs" dxfId="5132" priority="846" stopIfTrue="1" operator="equal">
      <formula>"未定"</formula>
    </cfRule>
  </conditionalFormatting>
  <conditionalFormatting sqref="AK50 AF50:AG50">
    <cfRule type="cellIs" dxfId="5131" priority="842" stopIfTrue="1" operator="equal">
      <formula>"未定"</formula>
    </cfRule>
  </conditionalFormatting>
  <conditionalFormatting sqref="AJ50">
    <cfRule type="cellIs" dxfId="5130" priority="839" stopIfTrue="1" operator="equal">
      <formula>"休講"</formula>
    </cfRule>
    <cfRule type="cellIs" dxfId="5129" priority="840" stopIfTrue="1" operator="equal">
      <formula>"追加"</formula>
    </cfRule>
    <cfRule type="cellIs" dxfId="5128" priority="841" stopIfTrue="1" operator="equal">
      <formula>"振替"</formula>
    </cfRule>
  </conditionalFormatting>
  <conditionalFormatting sqref="R50">
    <cfRule type="cellIs" dxfId="5127" priority="835" stopIfTrue="1" operator="equal">
      <formula>"休講"</formula>
    </cfRule>
    <cfRule type="cellIs" dxfId="5126" priority="836" stopIfTrue="1" operator="equal">
      <formula>"追加"</formula>
    </cfRule>
    <cfRule type="cellIs" dxfId="5125" priority="837" stopIfTrue="1" operator="equal">
      <formula>"振替"</formula>
    </cfRule>
  </conditionalFormatting>
  <conditionalFormatting sqref="N50:O50 S50">
    <cfRule type="cellIs" dxfId="5124" priority="838" stopIfTrue="1" operator="equal">
      <formula>"未定"</formula>
    </cfRule>
  </conditionalFormatting>
  <conditionalFormatting sqref="AK51 AF51:AG51">
    <cfRule type="cellIs" dxfId="5123" priority="834" stopIfTrue="1" operator="equal">
      <formula>"未定"</formula>
    </cfRule>
  </conditionalFormatting>
  <conditionalFormatting sqref="AJ51">
    <cfRule type="cellIs" dxfId="5122" priority="831" stopIfTrue="1" operator="equal">
      <formula>"休講"</formula>
    </cfRule>
    <cfRule type="cellIs" dxfId="5121" priority="832" stopIfTrue="1" operator="equal">
      <formula>"追加"</formula>
    </cfRule>
    <cfRule type="cellIs" dxfId="5120" priority="833" stopIfTrue="1" operator="equal">
      <formula>"振替"</formula>
    </cfRule>
  </conditionalFormatting>
  <conditionalFormatting sqref="R51">
    <cfRule type="cellIs" dxfId="5119" priority="827" stopIfTrue="1" operator="equal">
      <formula>"休講"</formula>
    </cfRule>
    <cfRule type="cellIs" dxfId="5118" priority="828" stopIfTrue="1" operator="equal">
      <formula>"追加"</formula>
    </cfRule>
    <cfRule type="cellIs" dxfId="5117" priority="829" stopIfTrue="1" operator="equal">
      <formula>"振替"</formula>
    </cfRule>
  </conditionalFormatting>
  <conditionalFormatting sqref="N51:O51 S51">
    <cfRule type="cellIs" dxfId="5116" priority="830" stopIfTrue="1" operator="equal">
      <formula>"未定"</formula>
    </cfRule>
  </conditionalFormatting>
  <conditionalFormatting sqref="AK52 AF52:AG52">
    <cfRule type="cellIs" dxfId="5115" priority="826" stopIfTrue="1" operator="equal">
      <formula>"未定"</formula>
    </cfRule>
  </conditionalFormatting>
  <conditionalFormatting sqref="AJ52">
    <cfRule type="cellIs" dxfId="5114" priority="823" stopIfTrue="1" operator="equal">
      <formula>"休講"</formula>
    </cfRule>
    <cfRule type="cellIs" dxfId="5113" priority="824" stopIfTrue="1" operator="equal">
      <formula>"追加"</formula>
    </cfRule>
    <cfRule type="cellIs" dxfId="5112" priority="825" stopIfTrue="1" operator="equal">
      <formula>"振替"</formula>
    </cfRule>
  </conditionalFormatting>
  <conditionalFormatting sqref="R52">
    <cfRule type="cellIs" dxfId="5111" priority="819" stopIfTrue="1" operator="equal">
      <formula>"休講"</formula>
    </cfRule>
    <cfRule type="cellIs" dxfId="5110" priority="820" stopIfTrue="1" operator="equal">
      <formula>"追加"</formula>
    </cfRule>
    <cfRule type="cellIs" dxfId="5109" priority="821" stopIfTrue="1" operator="equal">
      <formula>"振替"</formula>
    </cfRule>
  </conditionalFormatting>
  <conditionalFormatting sqref="N52:O52 S52">
    <cfRule type="cellIs" dxfId="5108" priority="822" stopIfTrue="1" operator="equal">
      <formula>"未定"</formula>
    </cfRule>
  </conditionalFormatting>
  <conditionalFormatting sqref="S45">
    <cfRule type="cellIs" dxfId="5107" priority="814" stopIfTrue="1" operator="equal">
      <formula>"未定"</formula>
    </cfRule>
  </conditionalFormatting>
  <conditionalFormatting sqref="R45">
    <cfRule type="cellIs" dxfId="5106" priority="811" stopIfTrue="1" operator="equal">
      <formula>"休講"</formula>
    </cfRule>
    <cfRule type="cellIs" dxfId="5105" priority="812" stopIfTrue="1" operator="equal">
      <formula>"追加"</formula>
    </cfRule>
    <cfRule type="cellIs" dxfId="5104" priority="813" stopIfTrue="1" operator="equal">
      <formula>"振替"</formula>
    </cfRule>
  </conditionalFormatting>
  <conditionalFormatting sqref="AD48">
    <cfRule type="cellIs" dxfId="5103" priority="807" stopIfTrue="1" operator="equal">
      <formula>"休講"</formula>
    </cfRule>
    <cfRule type="cellIs" dxfId="5102" priority="808" stopIfTrue="1" operator="equal">
      <formula>"追加"</formula>
    </cfRule>
    <cfRule type="cellIs" dxfId="5101" priority="809" stopIfTrue="1" operator="equal">
      <formula>"振替"</formula>
    </cfRule>
  </conditionalFormatting>
  <conditionalFormatting sqref="AE48">
    <cfRule type="cellIs" dxfId="5100" priority="810" stopIfTrue="1" operator="equal">
      <formula>"未定"</formula>
    </cfRule>
  </conditionalFormatting>
  <conditionalFormatting sqref="AD48">
    <cfRule type="cellIs" dxfId="5099" priority="803" stopIfTrue="1" operator="equal">
      <formula>"休講"</formula>
    </cfRule>
    <cfRule type="cellIs" dxfId="5098" priority="804" stopIfTrue="1" operator="equal">
      <formula>"追加"</formula>
    </cfRule>
    <cfRule type="cellIs" dxfId="5097" priority="805" stopIfTrue="1" operator="equal">
      <formula>"振替"</formula>
    </cfRule>
  </conditionalFormatting>
  <conditionalFormatting sqref="AE48">
    <cfRule type="cellIs" dxfId="5096" priority="806" stopIfTrue="1" operator="equal">
      <formula>"未定"</formula>
    </cfRule>
  </conditionalFormatting>
  <conditionalFormatting sqref="M48:M52">
    <cfRule type="cellIs" dxfId="5095" priority="802" stopIfTrue="1" operator="equal">
      <formula>"未定"</formula>
    </cfRule>
  </conditionalFormatting>
  <conditionalFormatting sqref="L48 L50:L52">
    <cfRule type="cellIs" dxfId="5094" priority="799" stopIfTrue="1" operator="equal">
      <formula>"休講"</formula>
    </cfRule>
    <cfRule type="cellIs" dxfId="5093" priority="800" stopIfTrue="1" operator="equal">
      <formula>"追加"</formula>
    </cfRule>
    <cfRule type="cellIs" dxfId="5092" priority="801" stopIfTrue="1" operator="equal">
      <formula>"振替"</formula>
    </cfRule>
  </conditionalFormatting>
  <conditionalFormatting sqref="L50">
    <cfRule type="cellIs" dxfId="5091" priority="796" stopIfTrue="1" operator="equal">
      <formula>"休講"</formula>
    </cfRule>
    <cfRule type="cellIs" dxfId="5090" priority="797" stopIfTrue="1" operator="equal">
      <formula>"追加"</formula>
    </cfRule>
    <cfRule type="cellIs" dxfId="5089" priority="798" stopIfTrue="1" operator="equal">
      <formula>"振替"</formula>
    </cfRule>
  </conditionalFormatting>
  <conditionalFormatting sqref="AK58">
    <cfRule type="cellIs" dxfId="5088" priority="795" stopIfTrue="1" operator="equal">
      <formula>"未定"</formula>
    </cfRule>
  </conditionalFormatting>
  <conditionalFormatting sqref="AF58:AG58">
    <cfRule type="cellIs" dxfId="5087" priority="791" stopIfTrue="1" operator="equal">
      <formula>"未定"</formula>
    </cfRule>
  </conditionalFormatting>
  <conditionalFormatting sqref="AJ58">
    <cfRule type="cellIs" dxfId="5086" priority="792" stopIfTrue="1" operator="equal">
      <formula>"休講"</formula>
    </cfRule>
    <cfRule type="cellIs" dxfId="5085" priority="793" stopIfTrue="1" operator="equal">
      <formula>"追加"</formula>
    </cfRule>
    <cfRule type="cellIs" dxfId="5084" priority="794" stopIfTrue="1" operator="equal">
      <formula>"振替"</formula>
    </cfRule>
  </conditionalFormatting>
  <conditionalFormatting sqref="AK59">
    <cfRule type="cellIs" dxfId="5083" priority="790" stopIfTrue="1" operator="equal">
      <formula>"未定"</formula>
    </cfRule>
  </conditionalFormatting>
  <conditionalFormatting sqref="AF59:AG59">
    <cfRule type="cellIs" dxfId="5082" priority="786" stopIfTrue="1" operator="equal">
      <formula>"未定"</formula>
    </cfRule>
  </conditionalFormatting>
  <conditionalFormatting sqref="AJ59">
    <cfRule type="cellIs" dxfId="5081" priority="787" stopIfTrue="1" operator="equal">
      <formula>"休講"</formula>
    </cfRule>
    <cfRule type="cellIs" dxfId="5080" priority="788" stopIfTrue="1" operator="equal">
      <formula>"追加"</formula>
    </cfRule>
    <cfRule type="cellIs" dxfId="5079" priority="789" stopIfTrue="1" operator="equal">
      <formula>"振替"</formula>
    </cfRule>
  </conditionalFormatting>
  <conditionalFormatting sqref="AK60">
    <cfRule type="cellIs" dxfId="5078" priority="785" stopIfTrue="1" operator="equal">
      <formula>"未定"</formula>
    </cfRule>
  </conditionalFormatting>
  <conditionalFormatting sqref="AJ60">
    <cfRule type="cellIs" dxfId="5077" priority="782" stopIfTrue="1" operator="equal">
      <formula>"休講"</formula>
    </cfRule>
    <cfRule type="cellIs" dxfId="5076" priority="783" stopIfTrue="1" operator="equal">
      <formula>"追加"</formula>
    </cfRule>
    <cfRule type="cellIs" dxfId="5075" priority="784" stopIfTrue="1" operator="equal">
      <formula>"振替"</formula>
    </cfRule>
  </conditionalFormatting>
  <conditionalFormatting sqref="Y60">
    <cfRule type="cellIs" dxfId="5074" priority="775" stopIfTrue="1" operator="equal">
      <formula>"未定"</formula>
    </cfRule>
  </conditionalFormatting>
  <conditionalFormatting sqref="X60">
    <cfRule type="cellIs" dxfId="5073" priority="772" stopIfTrue="1" operator="equal">
      <formula>"休講"</formula>
    </cfRule>
    <cfRule type="cellIs" dxfId="5072" priority="773" stopIfTrue="1" operator="equal">
      <formula>"追加"</formula>
    </cfRule>
    <cfRule type="cellIs" dxfId="5071" priority="774" stopIfTrue="1" operator="equal">
      <formula>"振替"</formula>
    </cfRule>
  </conditionalFormatting>
  <conditionalFormatting sqref="AK61">
    <cfRule type="cellIs" dxfId="5070" priority="771" stopIfTrue="1" operator="equal">
      <formula>"未定"</formula>
    </cfRule>
  </conditionalFormatting>
  <conditionalFormatting sqref="AF61:AG61">
    <cfRule type="cellIs" dxfId="5069" priority="767" stopIfTrue="1" operator="equal">
      <formula>"未定"</formula>
    </cfRule>
  </conditionalFormatting>
  <conditionalFormatting sqref="AJ61">
    <cfRule type="cellIs" dxfId="5068" priority="768" stopIfTrue="1" operator="equal">
      <formula>"休講"</formula>
    </cfRule>
    <cfRule type="cellIs" dxfId="5067" priority="769" stopIfTrue="1" operator="equal">
      <formula>"追加"</formula>
    </cfRule>
    <cfRule type="cellIs" dxfId="5066" priority="770" stopIfTrue="1" operator="equal">
      <formula>"振替"</formula>
    </cfRule>
  </conditionalFormatting>
  <conditionalFormatting sqref="S61">
    <cfRule type="cellIs" dxfId="5065" priority="766" stopIfTrue="1" operator="equal">
      <formula>"未定"</formula>
    </cfRule>
  </conditionalFormatting>
  <conditionalFormatting sqref="R61">
    <cfRule type="cellIs" dxfId="5064" priority="763" stopIfTrue="1" operator="equal">
      <formula>"休講"</formula>
    </cfRule>
    <cfRule type="cellIs" dxfId="5063" priority="764" stopIfTrue="1" operator="equal">
      <formula>"追加"</formula>
    </cfRule>
    <cfRule type="cellIs" dxfId="5062" priority="765" stopIfTrue="1" operator="equal">
      <formula>"振替"</formula>
    </cfRule>
  </conditionalFormatting>
  <conditionalFormatting sqref="N61:O61">
    <cfRule type="cellIs" dxfId="5061" priority="762" stopIfTrue="1" operator="equal">
      <formula>"未定"</formula>
    </cfRule>
  </conditionalFormatting>
  <conditionalFormatting sqref="T61:U61">
    <cfRule type="cellIs" dxfId="5060" priority="757" stopIfTrue="1" operator="equal">
      <formula>"未定"</formula>
    </cfRule>
  </conditionalFormatting>
  <conditionalFormatting sqref="AK62">
    <cfRule type="cellIs" dxfId="5059" priority="756" stopIfTrue="1" operator="equal">
      <formula>"未定"</formula>
    </cfRule>
  </conditionalFormatting>
  <conditionalFormatting sqref="Y61">
    <cfRule type="cellIs" dxfId="5058" priority="761" stopIfTrue="1" operator="equal">
      <formula>"未定"</formula>
    </cfRule>
  </conditionalFormatting>
  <conditionalFormatting sqref="X61">
    <cfRule type="cellIs" dxfId="5057" priority="758" stopIfTrue="1" operator="equal">
      <formula>"休講"</formula>
    </cfRule>
    <cfRule type="cellIs" dxfId="5056" priority="759" stopIfTrue="1" operator="equal">
      <formula>"追加"</formula>
    </cfRule>
    <cfRule type="cellIs" dxfId="5055" priority="760" stopIfTrue="1" operator="equal">
      <formula>"振替"</formula>
    </cfRule>
  </conditionalFormatting>
  <conditionalFormatting sqref="AF62:AG62">
    <cfRule type="cellIs" dxfId="5054" priority="752" stopIfTrue="1" operator="equal">
      <formula>"未定"</formula>
    </cfRule>
  </conditionalFormatting>
  <conditionalFormatting sqref="AJ62">
    <cfRule type="cellIs" dxfId="5053" priority="753" stopIfTrue="1" operator="equal">
      <formula>"休講"</formula>
    </cfRule>
    <cfRule type="cellIs" dxfId="5052" priority="754" stopIfTrue="1" operator="equal">
      <formula>"追加"</formula>
    </cfRule>
    <cfRule type="cellIs" dxfId="5051" priority="755" stopIfTrue="1" operator="equal">
      <formula>"振替"</formula>
    </cfRule>
  </conditionalFormatting>
  <conditionalFormatting sqref="T62:U62">
    <cfRule type="cellIs" dxfId="5050" priority="747" stopIfTrue="1" operator="equal">
      <formula>"未定"</formula>
    </cfRule>
  </conditionalFormatting>
  <conditionalFormatting sqref="Z62:AA62">
    <cfRule type="cellIs" dxfId="5049" priority="746" stopIfTrue="1" operator="equal">
      <formula>"未定"</formula>
    </cfRule>
  </conditionalFormatting>
  <conditionalFormatting sqref="AE62 Y62">
    <cfRule type="cellIs" dxfId="5048" priority="751" stopIfTrue="1" operator="equal">
      <formula>"未定"</formula>
    </cfRule>
  </conditionalFormatting>
  <conditionalFormatting sqref="AD62 X62">
    <cfRule type="cellIs" dxfId="5047" priority="748" stopIfTrue="1" operator="equal">
      <formula>"休講"</formula>
    </cfRule>
    <cfRule type="cellIs" dxfId="5046" priority="749" stopIfTrue="1" operator="equal">
      <formula>"追加"</formula>
    </cfRule>
    <cfRule type="cellIs" dxfId="5045" priority="750" stopIfTrue="1" operator="equal">
      <formula>"振替"</formula>
    </cfRule>
  </conditionalFormatting>
  <conditionalFormatting sqref="X56">
    <cfRule type="cellIs" dxfId="5044" priority="725" stopIfTrue="1" operator="equal">
      <formula>"休講"</formula>
    </cfRule>
    <cfRule type="cellIs" dxfId="5043" priority="726" stopIfTrue="1" operator="equal">
      <formula>"追加"</formula>
    </cfRule>
    <cfRule type="cellIs" dxfId="5042" priority="727" stopIfTrue="1" operator="equal">
      <formula>"振替"</formula>
    </cfRule>
  </conditionalFormatting>
  <conditionalFormatting sqref="AE57">
    <cfRule type="cellIs" dxfId="5041" priority="737" stopIfTrue="1" operator="equal">
      <formula>"未定"</formula>
    </cfRule>
  </conditionalFormatting>
  <conditionalFormatting sqref="AD57">
    <cfRule type="cellIs" dxfId="5040" priority="734" stopIfTrue="1" operator="equal">
      <formula>"休講"</formula>
    </cfRule>
    <cfRule type="cellIs" dxfId="5039" priority="735" stopIfTrue="1" operator="equal">
      <formula>"追加"</formula>
    </cfRule>
    <cfRule type="cellIs" dxfId="5038" priority="736" stopIfTrue="1" operator="equal">
      <formula>"振替"</formula>
    </cfRule>
  </conditionalFormatting>
  <conditionalFormatting sqref="AD56">
    <cfRule type="cellIs" dxfId="5037" priority="729" stopIfTrue="1" operator="equal">
      <formula>"未定"</formula>
    </cfRule>
  </conditionalFormatting>
  <conditionalFormatting sqref="Y56">
    <cfRule type="cellIs" dxfId="5036" priority="728" stopIfTrue="1" operator="equal">
      <formula>"未定"</formula>
    </cfRule>
  </conditionalFormatting>
  <conditionalFormatting sqref="T56:U56">
    <cfRule type="cellIs" dxfId="5035" priority="723" stopIfTrue="1" operator="equal">
      <formula>"未定"</formula>
    </cfRule>
  </conditionalFormatting>
  <conditionalFormatting sqref="AE55">
    <cfRule type="cellIs" dxfId="5034" priority="742" stopIfTrue="1" operator="equal">
      <formula>"未定"</formula>
    </cfRule>
  </conditionalFormatting>
  <conditionalFormatting sqref="AD55">
    <cfRule type="cellIs" dxfId="5033" priority="743" stopIfTrue="1" operator="equal">
      <formula>"休講"</formula>
    </cfRule>
    <cfRule type="cellIs" dxfId="5032" priority="744" stopIfTrue="1" operator="equal">
      <formula>"追加"</formula>
    </cfRule>
    <cfRule type="cellIs" dxfId="5031" priority="745" stopIfTrue="1" operator="equal">
      <formula>"振替"</formula>
    </cfRule>
  </conditionalFormatting>
  <conditionalFormatting sqref="X55">
    <cfRule type="cellIs" dxfId="5030" priority="738" stopIfTrue="1" operator="equal">
      <formula>"休講"</formula>
    </cfRule>
    <cfRule type="cellIs" dxfId="5029" priority="739" stopIfTrue="1" operator="equal">
      <formula>"追加"</formula>
    </cfRule>
    <cfRule type="cellIs" dxfId="5028" priority="740" stopIfTrue="1" operator="equal">
      <formula>"振替"</formula>
    </cfRule>
  </conditionalFormatting>
  <conditionalFormatting sqref="Y55">
    <cfRule type="cellIs" dxfId="5027" priority="741" stopIfTrue="1" operator="equal">
      <formula>"未定"</formula>
    </cfRule>
  </conditionalFormatting>
  <conditionalFormatting sqref="X57">
    <cfRule type="cellIs" dxfId="5026" priority="731" stopIfTrue="1" operator="equal">
      <formula>"休講"</formula>
    </cfRule>
    <cfRule type="cellIs" dxfId="5025" priority="732" stopIfTrue="1" operator="equal">
      <formula>"追加"</formula>
    </cfRule>
    <cfRule type="cellIs" dxfId="5024" priority="733" stopIfTrue="1" operator="equal">
      <formula>"振替"</formula>
    </cfRule>
  </conditionalFormatting>
  <conditionalFormatting sqref="Y57">
    <cfRule type="cellIs" dxfId="5023" priority="730" stopIfTrue="1" operator="equal">
      <formula>"未定"</formula>
    </cfRule>
  </conditionalFormatting>
  <conditionalFormatting sqref="AE58">
    <cfRule type="cellIs" dxfId="5022" priority="719" stopIfTrue="1" operator="equal">
      <formula>"未定"</formula>
    </cfRule>
  </conditionalFormatting>
  <conditionalFormatting sqref="M58">
    <cfRule type="cellIs" dxfId="5021" priority="718" stopIfTrue="1" operator="equal">
      <formula>"未定"</formula>
    </cfRule>
  </conditionalFormatting>
  <conditionalFormatting sqref="I58">
    <cfRule type="cellIs" dxfId="5020" priority="714" stopIfTrue="1" operator="equal">
      <formula>"未定"</formula>
    </cfRule>
  </conditionalFormatting>
  <conditionalFormatting sqref="AD58">
    <cfRule type="cellIs" dxfId="5019" priority="720" stopIfTrue="1" operator="equal">
      <formula>"休講"</formula>
    </cfRule>
    <cfRule type="cellIs" dxfId="5018" priority="721" stopIfTrue="1" operator="equal">
      <formula>"追加"</formula>
    </cfRule>
    <cfRule type="cellIs" dxfId="5017" priority="722" stopIfTrue="1" operator="equal">
      <formula>"振替"</formula>
    </cfRule>
  </conditionalFormatting>
  <conditionalFormatting sqref="L58">
    <cfRule type="cellIs" dxfId="5016" priority="715" stopIfTrue="1" operator="equal">
      <formula>"休講"</formula>
    </cfRule>
    <cfRule type="cellIs" dxfId="5015" priority="716" stopIfTrue="1" operator="equal">
      <formula>"追加"</formula>
    </cfRule>
    <cfRule type="cellIs" dxfId="5014" priority="717" stopIfTrue="1" operator="equal">
      <formula>"振替"</formula>
    </cfRule>
  </conditionalFormatting>
  <conditionalFormatting sqref="X58">
    <cfRule type="cellIs" dxfId="5013" priority="710" stopIfTrue="1" operator="equal">
      <formula>"休講"</formula>
    </cfRule>
    <cfRule type="cellIs" dxfId="5012" priority="711" stopIfTrue="1" operator="equal">
      <formula>"追加"</formula>
    </cfRule>
    <cfRule type="cellIs" dxfId="5011" priority="712" stopIfTrue="1" operator="equal">
      <formula>"振替"</formula>
    </cfRule>
  </conditionalFormatting>
  <conditionalFormatting sqref="Y58">
    <cfRule type="cellIs" dxfId="5010" priority="713" stopIfTrue="1" operator="equal">
      <formula>"未定"</formula>
    </cfRule>
  </conditionalFormatting>
  <conditionalFormatting sqref="Y58">
    <cfRule type="cellIs" dxfId="5009" priority="705" stopIfTrue="1" operator="equal">
      <formula>"未定"</formula>
    </cfRule>
  </conditionalFormatting>
  <conditionalFormatting sqref="AE58">
    <cfRule type="cellIs" dxfId="5008" priority="709" stopIfTrue="1" operator="equal">
      <formula>"未定"</formula>
    </cfRule>
  </conditionalFormatting>
  <conditionalFormatting sqref="AD58">
    <cfRule type="cellIs" dxfId="5007" priority="706" stopIfTrue="1" operator="equal">
      <formula>"休講"</formula>
    </cfRule>
    <cfRule type="cellIs" dxfId="5006" priority="707" stopIfTrue="1" operator="equal">
      <formula>"追加"</formula>
    </cfRule>
    <cfRule type="cellIs" dxfId="5005" priority="708" stopIfTrue="1" operator="equal">
      <formula>"振替"</formula>
    </cfRule>
  </conditionalFormatting>
  <conditionalFormatting sqref="X58">
    <cfRule type="cellIs" dxfId="5004" priority="702" stopIfTrue="1" operator="equal">
      <formula>"休講"</formula>
    </cfRule>
    <cfRule type="cellIs" dxfId="5003" priority="703" stopIfTrue="1" operator="equal">
      <formula>"追加"</formula>
    </cfRule>
    <cfRule type="cellIs" dxfId="5002" priority="704" stopIfTrue="1" operator="equal">
      <formula>"振替"</formula>
    </cfRule>
  </conditionalFormatting>
  <conditionalFormatting sqref="AJ70">
    <cfRule type="cellIs" dxfId="5001" priority="684" stopIfTrue="1" operator="equal">
      <formula>"休講"</formula>
    </cfRule>
    <cfRule type="cellIs" dxfId="5000" priority="685" stopIfTrue="1" operator="equal">
      <formula>"追加"</formula>
    </cfRule>
    <cfRule type="cellIs" dxfId="4999" priority="686" stopIfTrue="1" operator="equal">
      <formula>"振替"</formula>
    </cfRule>
  </conditionalFormatting>
  <conditionalFormatting sqref="AK70">
    <cfRule type="cellIs" dxfId="4998" priority="687" stopIfTrue="1" operator="equal">
      <formula>"未定"</formula>
    </cfRule>
  </conditionalFormatting>
  <conditionalFormatting sqref="R68">
    <cfRule type="cellIs" dxfId="4997" priority="668" stopIfTrue="1" operator="equal">
      <formula>"休講"</formula>
    </cfRule>
    <cfRule type="cellIs" dxfId="4996" priority="669" stopIfTrue="1" operator="equal">
      <formula>"追加"</formula>
    </cfRule>
    <cfRule type="cellIs" dxfId="4995" priority="670" stopIfTrue="1" operator="equal">
      <formula>"振替"</formula>
    </cfRule>
  </conditionalFormatting>
  <conditionalFormatting sqref="S68">
    <cfRule type="cellIs" dxfId="4994" priority="671" stopIfTrue="1" operator="equal">
      <formula>"未定"</formula>
    </cfRule>
  </conditionalFormatting>
  <conditionalFormatting sqref="AJ68">
    <cfRule type="cellIs" dxfId="4993" priority="664" stopIfTrue="1" operator="equal">
      <formula>"休講"</formula>
    </cfRule>
    <cfRule type="cellIs" dxfId="4992" priority="665" stopIfTrue="1" operator="equal">
      <formula>"追加"</formula>
    </cfRule>
    <cfRule type="cellIs" dxfId="4991" priority="666" stopIfTrue="1" operator="equal">
      <formula>"振替"</formula>
    </cfRule>
  </conditionalFormatting>
  <conditionalFormatting sqref="AK68">
    <cfRule type="cellIs" dxfId="4990" priority="667" stopIfTrue="1" operator="equal">
      <formula>"未定"</formula>
    </cfRule>
  </conditionalFormatting>
  <conditionalFormatting sqref="AJ66:AJ67 R66:R67 AD66:AD67 X66:X67 AD71:AD72 R69 AJ71:AJ73 X72:X73 R72:R73">
    <cfRule type="cellIs" dxfId="4989" priority="688" stopIfTrue="1" operator="equal">
      <formula>"休講"</formula>
    </cfRule>
    <cfRule type="cellIs" dxfId="4988" priority="689" stopIfTrue="1" operator="equal">
      <formula>"追加"</formula>
    </cfRule>
    <cfRule type="cellIs" dxfId="4987" priority="690" stopIfTrue="1" operator="equal">
      <formula>"振替"</formula>
    </cfRule>
  </conditionalFormatting>
  <conditionalFormatting sqref="AD70">
    <cfRule type="cellIs" dxfId="4986" priority="681" stopIfTrue="1" operator="equal">
      <formula>"休講"</formula>
    </cfRule>
    <cfRule type="cellIs" dxfId="4985" priority="682" stopIfTrue="1" operator="equal">
      <formula>"追加"</formula>
    </cfRule>
    <cfRule type="cellIs" dxfId="4984" priority="683" stopIfTrue="1" operator="equal">
      <formula>"振替"</formula>
    </cfRule>
  </conditionalFormatting>
  <conditionalFormatting sqref="AE70">
    <cfRule type="cellIs" dxfId="4983" priority="680" stopIfTrue="1" operator="equal">
      <formula>"未定"</formula>
    </cfRule>
  </conditionalFormatting>
  <conditionalFormatting sqref="Z70:AA70">
    <cfRule type="cellIs" dxfId="4982" priority="662" stopIfTrue="1" operator="equal">
      <formula>"未定"</formula>
    </cfRule>
  </conditionalFormatting>
  <conditionalFormatting sqref="AF66:AG67 AF71:AG73">
    <cfRule type="cellIs" dxfId="4981" priority="661" stopIfTrue="1" operator="equal">
      <formula>"未定"</formula>
    </cfRule>
  </conditionalFormatting>
  <conditionalFormatting sqref="AF70:AG70">
    <cfRule type="cellIs" dxfId="4980" priority="660" stopIfTrue="1" operator="equal">
      <formula>"未定"</formula>
    </cfRule>
  </conditionalFormatting>
  <conditionalFormatting sqref="AF69:AG69">
    <cfRule type="cellIs" dxfId="4979" priority="654" stopIfTrue="1" operator="equal">
      <formula>"未定"</formula>
    </cfRule>
  </conditionalFormatting>
  <conditionalFormatting sqref="S71">
    <cfRule type="cellIs" dxfId="4978" priority="653" stopIfTrue="1" operator="equal">
      <formula>"未定"</formula>
    </cfRule>
  </conditionalFormatting>
  <conditionalFormatting sqref="AJ69">
    <cfRule type="cellIs" dxfId="4977" priority="655" stopIfTrue="1" operator="equal">
      <formula>"休講"</formula>
    </cfRule>
    <cfRule type="cellIs" dxfId="4976" priority="656" stopIfTrue="1" operator="equal">
      <formula>"追加"</formula>
    </cfRule>
    <cfRule type="cellIs" dxfId="4975" priority="657" stopIfTrue="1" operator="equal">
      <formula>"振替"</formula>
    </cfRule>
  </conditionalFormatting>
  <conditionalFormatting sqref="X71">
    <cfRule type="cellIs" dxfId="4974" priority="643" stopIfTrue="1" operator="equal">
      <formula>"休講"</formula>
    </cfRule>
    <cfRule type="cellIs" dxfId="4973" priority="644" stopIfTrue="1" operator="equal">
      <formula>"追加"</formula>
    </cfRule>
    <cfRule type="cellIs" dxfId="4972" priority="645" stopIfTrue="1" operator="equal">
      <formula>"振替"</formula>
    </cfRule>
  </conditionalFormatting>
  <conditionalFormatting sqref="R71">
    <cfRule type="cellIs" dxfId="4971" priority="650" stopIfTrue="1" operator="equal">
      <formula>"休講"</formula>
    </cfRule>
    <cfRule type="cellIs" dxfId="4970" priority="651" stopIfTrue="1" operator="equal">
      <formula>"追加"</formula>
    </cfRule>
    <cfRule type="cellIs" dxfId="4969" priority="652" stopIfTrue="1" operator="equal">
      <formula>"振替"</formula>
    </cfRule>
  </conditionalFormatting>
  <conditionalFormatting sqref="S71">
    <cfRule type="cellIs" dxfId="4968" priority="649" stopIfTrue="1" operator="equal">
      <formula>"未定"</formula>
    </cfRule>
  </conditionalFormatting>
  <conditionalFormatting sqref="R71">
    <cfRule type="cellIs" dxfId="4967" priority="646" stopIfTrue="1" operator="equal">
      <formula>"休講"</formula>
    </cfRule>
    <cfRule type="cellIs" dxfId="4966" priority="647" stopIfTrue="1" operator="equal">
      <formula>"追加"</formula>
    </cfRule>
    <cfRule type="cellIs" dxfId="4965" priority="648" stopIfTrue="1" operator="equal">
      <formula>"振替"</formula>
    </cfRule>
  </conditionalFormatting>
  <conditionalFormatting sqref="Y71">
    <cfRule type="cellIs" dxfId="4964" priority="642" stopIfTrue="1" operator="equal">
      <formula>"未定"</formula>
    </cfRule>
  </conditionalFormatting>
  <conditionalFormatting sqref="AE68">
    <cfRule type="cellIs" dxfId="4963" priority="637" stopIfTrue="1" operator="equal">
      <formula>"未定"</formula>
    </cfRule>
  </conditionalFormatting>
  <conditionalFormatting sqref="M70:M73">
    <cfRule type="cellIs" dxfId="4962" priority="605" stopIfTrue="1" operator="equal">
      <formula>"未定"</formula>
    </cfRule>
  </conditionalFormatting>
  <conditionalFormatting sqref="L70:L73">
    <cfRule type="cellIs" dxfId="4961" priority="602" stopIfTrue="1" operator="equal">
      <formula>"休講"</formula>
    </cfRule>
    <cfRule type="cellIs" dxfId="4960" priority="603" stopIfTrue="1" operator="equal">
      <formula>"追加"</formula>
    </cfRule>
    <cfRule type="cellIs" dxfId="4959" priority="604" stopIfTrue="1" operator="equal">
      <formula>"振替"</formula>
    </cfRule>
  </conditionalFormatting>
  <conditionalFormatting sqref="L70">
    <cfRule type="cellIs" dxfId="4958" priority="599" stopIfTrue="1" operator="equal">
      <formula>"休講"</formula>
    </cfRule>
    <cfRule type="cellIs" dxfId="4957" priority="600" stopIfTrue="1" operator="equal">
      <formula>"追加"</formula>
    </cfRule>
    <cfRule type="cellIs" dxfId="4956" priority="601" stopIfTrue="1" operator="equal">
      <formula>"振替"</formula>
    </cfRule>
  </conditionalFormatting>
  <conditionalFormatting sqref="I69">
    <cfRule type="cellIs" dxfId="4955" priority="594" stopIfTrue="1" operator="equal">
      <formula>"未定"</formula>
    </cfRule>
  </conditionalFormatting>
  <conditionalFormatting sqref="L69">
    <cfRule type="cellIs" dxfId="4954" priority="595" stopIfTrue="1" operator="equal">
      <formula>"休講"</formula>
    </cfRule>
    <cfRule type="cellIs" dxfId="4953" priority="596" stopIfTrue="1" operator="equal">
      <formula>"追加"</formula>
    </cfRule>
    <cfRule type="cellIs" dxfId="4952" priority="597" stopIfTrue="1" operator="equal">
      <formula>"振替"</formula>
    </cfRule>
  </conditionalFormatting>
  <conditionalFormatting sqref="M69">
    <cfRule type="cellIs" dxfId="4951" priority="598" stopIfTrue="1" operator="equal">
      <formula>"未定"</formula>
    </cfRule>
  </conditionalFormatting>
  <conditionalFormatting sqref="Z16:AA16">
    <cfRule type="cellIs" dxfId="4950" priority="593" stopIfTrue="1" operator="equal">
      <formula>"未定"</formula>
    </cfRule>
  </conditionalFormatting>
  <conditionalFormatting sqref="R47">
    <cfRule type="cellIs" dxfId="4949" priority="588" stopIfTrue="1" operator="equal">
      <formula>"休講"</formula>
    </cfRule>
    <cfRule type="cellIs" dxfId="4948" priority="589" stopIfTrue="1" operator="equal">
      <formula>"追加"</formula>
    </cfRule>
    <cfRule type="cellIs" dxfId="4947" priority="590" stopIfTrue="1" operator="equal">
      <formula>"振替"</formula>
    </cfRule>
  </conditionalFormatting>
  <conditionalFormatting sqref="S47">
    <cfRule type="cellIs" dxfId="4946" priority="591" stopIfTrue="1" operator="equal">
      <formula>"未定"</formula>
    </cfRule>
  </conditionalFormatting>
  <conditionalFormatting sqref="AE69">
    <cfRule type="cellIs" dxfId="4945" priority="587" stopIfTrue="1" operator="equal">
      <formula>"未定"</formula>
    </cfRule>
  </conditionalFormatting>
  <conditionalFormatting sqref="Z69:AA69">
    <cfRule type="cellIs" dxfId="4944" priority="583" stopIfTrue="1" operator="equal">
      <formula>"未定"</formula>
    </cfRule>
  </conditionalFormatting>
  <conditionalFormatting sqref="AD69">
    <cfRule type="cellIs" dxfId="4943" priority="584" stopIfTrue="1" operator="equal">
      <formula>"休講"</formula>
    </cfRule>
    <cfRule type="cellIs" dxfId="4942" priority="585" stopIfTrue="1" operator="equal">
      <formula>"追加"</formula>
    </cfRule>
    <cfRule type="cellIs" dxfId="4941" priority="586" stopIfTrue="1" operator="equal">
      <formula>"振替"</formula>
    </cfRule>
  </conditionalFormatting>
  <conditionalFormatting sqref="T16:U16">
    <cfRule type="cellIs" dxfId="4940" priority="576" stopIfTrue="1" operator="equal">
      <formula>"未定"</formula>
    </cfRule>
  </conditionalFormatting>
  <conditionalFormatting sqref="T16:U16">
    <cfRule type="cellIs" dxfId="4939" priority="577" stopIfTrue="1" operator="equal">
      <formula>"未定"</formula>
    </cfRule>
  </conditionalFormatting>
  <conditionalFormatting sqref="Z68:AA68">
    <cfRule type="cellIs" dxfId="4938" priority="558" stopIfTrue="1" operator="equal">
      <formula>"未定"</formula>
    </cfRule>
  </conditionalFormatting>
  <conditionalFormatting sqref="Y15">
    <cfRule type="cellIs" dxfId="4937" priority="540" stopIfTrue="1" operator="equal">
      <formula>"未定"</formula>
    </cfRule>
  </conditionalFormatting>
  <conditionalFormatting sqref="Z15:AA15">
    <cfRule type="cellIs" dxfId="4936" priority="541" stopIfTrue="1" operator="equal">
      <formula>"未定"</formula>
    </cfRule>
  </conditionalFormatting>
  <conditionalFormatting sqref="Z37:AA37">
    <cfRule type="cellIs" dxfId="4935" priority="551" stopIfTrue="1" operator="equal">
      <formula>"未定"</formula>
    </cfRule>
  </conditionalFormatting>
  <conditionalFormatting sqref="AD37">
    <cfRule type="cellIs" dxfId="4934" priority="552" stopIfTrue="1" operator="equal">
      <formula>"休講"</formula>
    </cfRule>
    <cfRule type="cellIs" dxfId="4933" priority="553" stopIfTrue="1" operator="equal">
      <formula>"追加"</formula>
    </cfRule>
    <cfRule type="cellIs" dxfId="4932" priority="554" stopIfTrue="1" operator="equal">
      <formula>"振替"</formula>
    </cfRule>
  </conditionalFormatting>
  <conditionalFormatting sqref="AE37">
    <cfRule type="cellIs" dxfId="4931" priority="555" stopIfTrue="1" operator="equal">
      <formula>"未定"</formula>
    </cfRule>
  </conditionalFormatting>
  <conditionalFormatting sqref="T69">
    <cfRule type="cellIs" dxfId="4930" priority="550" stopIfTrue="1" operator="equal">
      <formula>"未定"</formula>
    </cfRule>
  </conditionalFormatting>
  <conditionalFormatting sqref="Y69">
    <cfRule type="cellIs" dxfId="4929" priority="549" stopIfTrue="1" operator="equal">
      <formula>"未定"</formula>
    </cfRule>
  </conditionalFormatting>
  <conditionalFormatting sqref="X69">
    <cfRule type="cellIs" dxfId="4928" priority="546" stopIfTrue="1" operator="equal">
      <formula>"休講"</formula>
    </cfRule>
    <cfRule type="cellIs" dxfId="4927" priority="547" stopIfTrue="1" operator="equal">
      <formula>"追加"</formula>
    </cfRule>
    <cfRule type="cellIs" dxfId="4926" priority="548" stopIfTrue="1" operator="equal">
      <formula>"振替"</formula>
    </cfRule>
  </conditionalFormatting>
  <conditionalFormatting sqref="L49">
    <cfRule type="cellIs" dxfId="4925" priority="543" stopIfTrue="1" operator="equal">
      <formula>"休講"</formula>
    </cfRule>
    <cfRule type="cellIs" dxfId="4924" priority="544" stopIfTrue="1" operator="equal">
      <formula>"追加"</formula>
    </cfRule>
    <cfRule type="cellIs" dxfId="4923" priority="545" stopIfTrue="1" operator="equal">
      <formula>"振替"</formula>
    </cfRule>
  </conditionalFormatting>
  <conditionalFormatting sqref="U69">
    <cfRule type="cellIs" dxfId="4922" priority="542" stopIfTrue="1" operator="equal">
      <formula>"未定"</formula>
    </cfRule>
  </conditionalFormatting>
  <conditionalFormatting sqref="X15">
    <cfRule type="cellIs" dxfId="4921" priority="537" stopIfTrue="1" operator="equal">
      <formula>"休講"</formula>
    </cfRule>
    <cfRule type="cellIs" dxfId="4920" priority="538" stopIfTrue="1" operator="equal">
      <formula>"追加"</formula>
    </cfRule>
    <cfRule type="cellIs" dxfId="4919" priority="539" stopIfTrue="1" operator="equal">
      <formula>"振替"</formula>
    </cfRule>
  </conditionalFormatting>
  <conditionalFormatting sqref="T15:U15">
    <cfRule type="cellIs" dxfId="4918" priority="535" stopIfTrue="1" operator="equal">
      <formula>"未定"</formula>
    </cfRule>
  </conditionalFormatting>
  <conditionalFormatting sqref="T15:U15">
    <cfRule type="cellIs" dxfId="4917" priority="536" stopIfTrue="1" operator="equal">
      <formula>"未定"</formula>
    </cfRule>
  </conditionalFormatting>
  <conditionalFormatting sqref="R62">
    <cfRule type="cellIs" dxfId="4916" priority="530" stopIfTrue="1" operator="equal">
      <formula>"休講"</formula>
    </cfRule>
    <cfRule type="cellIs" dxfId="4915" priority="531" stopIfTrue="1" operator="equal">
      <formula>"追加"</formula>
    </cfRule>
    <cfRule type="cellIs" dxfId="4914" priority="532" stopIfTrue="1" operator="equal">
      <formula>"振替"</formula>
    </cfRule>
  </conditionalFormatting>
  <conditionalFormatting sqref="S62">
    <cfRule type="cellIs" dxfId="4913" priority="533" stopIfTrue="1" operator="equal">
      <formula>"未定"</formula>
    </cfRule>
  </conditionalFormatting>
  <conditionalFormatting sqref="N62:O62">
    <cfRule type="cellIs" dxfId="4912" priority="534" stopIfTrue="1" operator="equal">
      <formula>"未定"</formula>
    </cfRule>
  </conditionalFormatting>
  <conditionalFormatting sqref="AD50">
    <cfRule type="cellIs" dxfId="4911" priority="526" stopIfTrue="1" operator="equal">
      <formula>"休講"</formula>
    </cfRule>
    <cfRule type="cellIs" dxfId="4910" priority="527" stopIfTrue="1" operator="equal">
      <formula>"追加"</formula>
    </cfRule>
    <cfRule type="cellIs" dxfId="4909" priority="528" stopIfTrue="1" operator="equal">
      <formula>"振替"</formula>
    </cfRule>
  </conditionalFormatting>
  <conditionalFormatting sqref="AE50">
    <cfRule type="cellIs" dxfId="4908" priority="529" stopIfTrue="1" operator="equal">
      <formula>"未定"</formula>
    </cfRule>
  </conditionalFormatting>
  <conditionalFormatting sqref="AD50">
    <cfRule type="cellIs" dxfId="4907" priority="522" stopIfTrue="1" operator="equal">
      <formula>"休講"</formula>
    </cfRule>
    <cfRule type="cellIs" dxfId="4906" priority="523" stopIfTrue="1" operator="equal">
      <formula>"追加"</formula>
    </cfRule>
    <cfRule type="cellIs" dxfId="4905" priority="524" stopIfTrue="1" operator="equal">
      <formula>"振替"</formula>
    </cfRule>
  </conditionalFormatting>
  <conditionalFormatting sqref="AE50">
    <cfRule type="cellIs" dxfId="4904" priority="525" stopIfTrue="1" operator="equal">
      <formula>"未定"</formula>
    </cfRule>
  </conditionalFormatting>
  <conditionalFormatting sqref="Z50:AA50">
    <cfRule type="cellIs" dxfId="4903" priority="521" stopIfTrue="1" operator="equal">
      <formula>"未定"</formula>
    </cfRule>
  </conditionalFormatting>
  <conditionalFormatting sqref="N17:O17">
    <cfRule type="cellIs" dxfId="4902" priority="510" stopIfTrue="1" operator="equal">
      <formula>"未定"</formula>
    </cfRule>
  </conditionalFormatting>
  <conditionalFormatting sqref="L16">
    <cfRule type="cellIs" dxfId="4901" priority="512" stopIfTrue="1" operator="equal">
      <formula>"休講"</formula>
    </cfRule>
    <cfRule type="cellIs" dxfId="4900" priority="513" stopIfTrue="1" operator="equal">
      <formula>"追加"</formula>
    </cfRule>
    <cfRule type="cellIs" dxfId="4899" priority="514" stopIfTrue="1" operator="equal">
      <formula>"振替"</formula>
    </cfRule>
  </conditionalFormatting>
  <conditionalFormatting sqref="M16">
    <cfRule type="cellIs" dxfId="4898" priority="515" stopIfTrue="1" operator="equal">
      <formula>"未定"</formula>
    </cfRule>
  </conditionalFormatting>
  <conditionalFormatting sqref="H16:I16">
    <cfRule type="cellIs" dxfId="4897" priority="511" stopIfTrue="1" operator="equal">
      <formula>"未定"</formula>
    </cfRule>
  </conditionalFormatting>
  <conditionalFormatting sqref="S17">
    <cfRule type="cellIs" dxfId="4896" priority="509" stopIfTrue="1" operator="equal">
      <formula>"未定"</formula>
    </cfRule>
  </conditionalFormatting>
  <conditionalFormatting sqref="R17">
    <cfRule type="cellIs" dxfId="4895" priority="506" stopIfTrue="1" operator="equal">
      <formula>"休講"</formula>
    </cfRule>
    <cfRule type="cellIs" dxfId="4894" priority="507" stopIfTrue="1" operator="equal">
      <formula>"追加"</formula>
    </cfRule>
    <cfRule type="cellIs" dxfId="4893" priority="508" stopIfTrue="1" operator="equal">
      <formula>"振替"</formula>
    </cfRule>
  </conditionalFormatting>
  <conditionalFormatting sqref="Y35">
    <cfRule type="cellIs" dxfId="4892" priority="505" stopIfTrue="1" operator="equal">
      <formula>"未定"</formula>
    </cfRule>
  </conditionalFormatting>
  <conditionalFormatting sqref="X35">
    <cfRule type="cellIs" dxfId="4891" priority="502" stopIfTrue="1" operator="equal">
      <formula>"休講"</formula>
    </cfRule>
    <cfRule type="cellIs" dxfId="4890" priority="503" stopIfTrue="1" operator="equal">
      <formula>"追加"</formula>
    </cfRule>
    <cfRule type="cellIs" dxfId="4889" priority="504" stopIfTrue="1" operator="equal">
      <formula>"振替"</formula>
    </cfRule>
  </conditionalFormatting>
  <conditionalFormatting sqref="Z17:AA18">
    <cfRule type="cellIs" dxfId="4888" priority="501" stopIfTrue="1" operator="equal">
      <formula>"未定"</formula>
    </cfRule>
  </conditionalFormatting>
  <conditionalFormatting sqref="X18">
    <cfRule type="cellIs" dxfId="4887" priority="498" stopIfTrue="1" operator="equal">
      <formula>"休講"</formula>
    </cfRule>
    <cfRule type="cellIs" dxfId="4886" priority="499" stopIfTrue="1" operator="equal">
      <formula>"追加"</formula>
    </cfRule>
    <cfRule type="cellIs" dxfId="4885" priority="500" stopIfTrue="1" operator="equal">
      <formula>"振替"</formula>
    </cfRule>
  </conditionalFormatting>
  <conditionalFormatting sqref="Y18">
    <cfRule type="cellIs" dxfId="4884" priority="497" stopIfTrue="1" operator="equal">
      <formula>"未定"</formula>
    </cfRule>
  </conditionalFormatting>
  <conditionalFormatting sqref="T17:U18">
    <cfRule type="cellIs" dxfId="4883" priority="495" stopIfTrue="1" operator="equal">
      <formula>"未定"</formula>
    </cfRule>
  </conditionalFormatting>
  <conditionalFormatting sqref="T17:U18">
    <cfRule type="cellIs" dxfId="4882" priority="496" stopIfTrue="1" operator="equal">
      <formula>"未定"</formula>
    </cfRule>
  </conditionalFormatting>
  <conditionalFormatting sqref="R30">
    <cfRule type="cellIs" dxfId="4881" priority="491" stopIfTrue="1" operator="equal">
      <formula>"休講"</formula>
    </cfRule>
    <cfRule type="cellIs" dxfId="4880" priority="492" stopIfTrue="1" operator="equal">
      <formula>"追加"</formula>
    </cfRule>
    <cfRule type="cellIs" dxfId="4879" priority="493" stopIfTrue="1" operator="equal">
      <formula>"振替"</formula>
    </cfRule>
  </conditionalFormatting>
  <conditionalFormatting sqref="S30">
    <cfRule type="cellIs" dxfId="4878" priority="494" stopIfTrue="1" operator="equal">
      <formula>"未定"</formula>
    </cfRule>
  </conditionalFormatting>
  <conditionalFormatting sqref="N30:O30">
    <cfRule type="cellIs" dxfId="4877" priority="489" stopIfTrue="1" operator="equal">
      <formula>"未定"</formula>
    </cfRule>
  </conditionalFormatting>
  <conditionalFormatting sqref="N30:O30">
    <cfRule type="cellIs" dxfId="4876" priority="490" stopIfTrue="1" operator="equal">
      <formula>"未定"</formula>
    </cfRule>
  </conditionalFormatting>
  <conditionalFormatting sqref="T30:U30">
    <cfRule type="cellIs" dxfId="4875" priority="487" stopIfTrue="1" operator="equal">
      <formula>"未定"</formula>
    </cfRule>
  </conditionalFormatting>
  <conditionalFormatting sqref="T30:U30">
    <cfRule type="cellIs" dxfId="4874" priority="488" stopIfTrue="1" operator="equal">
      <formula>"未定"</formula>
    </cfRule>
  </conditionalFormatting>
  <conditionalFormatting sqref="T25:U26">
    <cfRule type="cellIs" dxfId="4873" priority="485" stopIfTrue="1" operator="equal">
      <formula>"未定"</formula>
    </cfRule>
  </conditionalFormatting>
  <conditionalFormatting sqref="T25:U26">
    <cfRule type="cellIs" dxfId="4872" priority="486" stopIfTrue="1" operator="equal">
      <formula>"未定"</formula>
    </cfRule>
  </conditionalFormatting>
  <conditionalFormatting sqref="N25:O26">
    <cfRule type="cellIs" dxfId="4871" priority="483" stopIfTrue="1" operator="equal">
      <formula>"未定"</formula>
    </cfRule>
  </conditionalFormatting>
  <conditionalFormatting sqref="N25:O26">
    <cfRule type="cellIs" dxfId="4870" priority="484" stopIfTrue="1" operator="equal">
      <formula>"未定"</formula>
    </cfRule>
  </conditionalFormatting>
  <conditionalFormatting sqref="Z25:AA25">
    <cfRule type="cellIs" dxfId="4869" priority="482" stopIfTrue="1" operator="equal">
      <formula>"未定"</formula>
    </cfRule>
  </conditionalFormatting>
  <conditionalFormatting sqref="Z25:AA25">
    <cfRule type="cellIs" dxfId="4868" priority="481" stopIfTrue="1" operator="equal">
      <formula>"未定"</formula>
    </cfRule>
  </conditionalFormatting>
  <conditionalFormatting sqref="Z25:AA25">
    <cfRule type="cellIs" dxfId="4867" priority="478" stopIfTrue="1" operator="equal">
      <formula>"未定"</formula>
    </cfRule>
  </conditionalFormatting>
  <conditionalFormatting sqref="Z25:AA25">
    <cfRule type="cellIs" dxfId="4866" priority="480" stopIfTrue="1" operator="equal">
      <formula>"未定"</formula>
    </cfRule>
  </conditionalFormatting>
  <conditionalFormatting sqref="Z25:AA25">
    <cfRule type="cellIs" dxfId="4865" priority="479" stopIfTrue="1" operator="equal">
      <formula>"未定"</formula>
    </cfRule>
  </conditionalFormatting>
  <conditionalFormatting sqref="R26">
    <cfRule type="cellIs" dxfId="4864" priority="475" stopIfTrue="1" operator="equal">
      <formula>"休講"</formula>
    </cfRule>
    <cfRule type="cellIs" dxfId="4863" priority="476" stopIfTrue="1" operator="equal">
      <formula>"追加"</formula>
    </cfRule>
    <cfRule type="cellIs" dxfId="4862" priority="477" stopIfTrue="1" operator="equal">
      <formula>"振替"</formula>
    </cfRule>
  </conditionalFormatting>
  <conditionalFormatting sqref="R29">
    <cfRule type="cellIs" dxfId="4861" priority="471" stopIfTrue="1" operator="equal">
      <formula>"休講"</formula>
    </cfRule>
    <cfRule type="cellIs" dxfId="4860" priority="472" stopIfTrue="1" operator="equal">
      <formula>"追加"</formula>
    </cfRule>
    <cfRule type="cellIs" dxfId="4859" priority="473" stopIfTrue="1" operator="equal">
      <formula>"振替"</formula>
    </cfRule>
  </conditionalFormatting>
  <conditionalFormatting sqref="S29">
    <cfRule type="cellIs" dxfId="4858" priority="474" stopIfTrue="1" operator="equal">
      <formula>"未定"</formula>
    </cfRule>
  </conditionalFormatting>
  <conditionalFormatting sqref="N29:O29">
    <cfRule type="cellIs" dxfId="4857" priority="469" stopIfTrue="1" operator="equal">
      <formula>"未定"</formula>
    </cfRule>
  </conditionalFormatting>
  <conditionalFormatting sqref="N29:O29">
    <cfRule type="cellIs" dxfId="4856" priority="470" stopIfTrue="1" operator="equal">
      <formula>"未定"</formula>
    </cfRule>
  </conditionalFormatting>
  <conditionalFormatting sqref="Q27">
    <cfRule type="cellIs" dxfId="4855" priority="468" stopIfTrue="1" operator="equal">
      <formula>"未定"</formula>
    </cfRule>
  </conditionalFormatting>
  <conditionalFormatting sqref="Q29">
    <cfRule type="cellIs" dxfId="4854" priority="467" stopIfTrue="1" operator="equal">
      <formula>"未定"</formula>
    </cfRule>
  </conditionalFormatting>
  <conditionalFormatting sqref="Z28:AA28">
    <cfRule type="cellIs" dxfId="4853" priority="456" stopIfTrue="1" operator="equal">
      <formula>"未定"</formula>
    </cfRule>
  </conditionalFormatting>
  <conditionalFormatting sqref="Z28:AA28">
    <cfRule type="cellIs" dxfId="4852" priority="455" stopIfTrue="1" operator="equal">
      <formula>"未定"</formula>
    </cfRule>
  </conditionalFormatting>
  <conditionalFormatting sqref="S28">
    <cfRule type="cellIs" dxfId="4851" priority="466" stopIfTrue="1" operator="equal">
      <formula>"未定"</formula>
    </cfRule>
  </conditionalFormatting>
  <conditionalFormatting sqref="X28">
    <cfRule type="cellIs" dxfId="4850" priority="463" stopIfTrue="1" operator="equal">
      <formula>"休講"</formula>
    </cfRule>
    <cfRule type="cellIs" dxfId="4849" priority="464" stopIfTrue="1" operator="equal">
      <formula>"追加"</formula>
    </cfRule>
    <cfRule type="cellIs" dxfId="4848" priority="465" stopIfTrue="1" operator="equal">
      <formula>"振替"</formula>
    </cfRule>
  </conditionalFormatting>
  <conditionalFormatting sqref="AD28">
    <cfRule type="cellIs" dxfId="4847" priority="457" stopIfTrue="1" operator="equal">
      <formula>"休講"</formula>
    </cfRule>
    <cfRule type="cellIs" dxfId="4846" priority="458" stopIfTrue="1" operator="equal">
      <formula>"追加"</formula>
    </cfRule>
    <cfRule type="cellIs" dxfId="4845" priority="459" stopIfTrue="1" operator="equal">
      <formula>"振替"</formula>
    </cfRule>
  </conditionalFormatting>
  <conditionalFormatting sqref="AD28">
    <cfRule type="cellIs" dxfId="4844" priority="460" stopIfTrue="1" operator="equal">
      <formula>"休講"</formula>
    </cfRule>
    <cfRule type="cellIs" dxfId="4843" priority="461" stopIfTrue="1" operator="equal">
      <formula>"追加"</formula>
    </cfRule>
    <cfRule type="cellIs" dxfId="4842" priority="462" stopIfTrue="1" operator="equal">
      <formula>"振替"</formula>
    </cfRule>
  </conditionalFormatting>
  <conditionalFormatting sqref="Z28:AA28">
    <cfRule type="cellIs" dxfId="4841" priority="446" stopIfTrue="1" operator="equal">
      <formula>"未定"</formula>
    </cfRule>
  </conditionalFormatting>
  <conditionalFormatting sqref="AD28">
    <cfRule type="cellIs" dxfId="4840" priority="451" stopIfTrue="1" operator="equal">
      <formula>"休講"</formula>
    </cfRule>
    <cfRule type="cellIs" dxfId="4839" priority="452" stopIfTrue="1" operator="equal">
      <formula>"追加"</formula>
    </cfRule>
    <cfRule type="cellIs" dxfId="4838" priority="453" stopIfTrue="1" operator="equal">
      <formula>"振替"</formula>
    </cfRule>
  </conditionalFormatting>
  <conditionalFormatting sqref="Z28:AA28">
    <cfRule type="cellIs" dxfId="4837" priority="454" stopIfTrue="1" operator="equal">
      <formula>"未定"</formula>
    </cfRule>
  </conditionalFormatting>
  <conditionalFormatting sqref="Z28:AA28">
    <cfRule type="cellIs" dxfId="4836" priority="447" stopIfTrue="1" operator="equal">
      <formula>"未定"</formula>
    </cfRule>
  </conditionalFormatting>
  <conditionalFormatting sqref="AD28">
    <cfRule type="cellIs" dxfId="4835" priority="448" stopIfTrue="1" operator="equal">
      <formula>"休講"</formula>
    </cfRule>
    <cfRule type="cellIs" dxfId="4834" priority="449" stopIfTrue="1" operator="equal">
      <formula>"追加"</formula>
    </cfRule>
    <cfRule type="cellIs" dxfId="4833" priority="450" stopIfTrue="1" operator="equal">
      <formula>"振替"</formula>
    </cfRule>
  </conditionalFormatting>
  <conditionalFormatting sqref="T28:U28">
    <cfRule type="cellIs" dxfId="4832" priority="444" stopIfTrue="1" operator="equal">
      <formula>"未定"</formula>
    </cfRule>
  </conditionalFormatting>
  <conditionalFormatting sqref="T28:U28">
    <cfRule type="cellIs" dxfId="4831" priority="445" stopIfTrue="1" operator="equal">
      <formula>"未定"</formula>
    </cfRule>
  </conditionalFormatting>
  <conditionalFormatting sqref="R28">
    <cfRule type="cellIs" dxfId="4830" priority="439" stopIfTrue="1" operator="equal">
      <formula>"休講"</formula>
    </cfRule>
    <cfRule type="cellIs" dxfId="4829" priority="440" stopIfTrue="1" operator="equal">
      <formula>"追加"</formula>
    </cfRule>
    <cfRule type="cellIs" dxfId="4828" priority="441" stopIfTrue="1" operator="equal">
      <formula>"振替"</formula>
    </cfRule>
  </conditionalFormatting>
  <conditionalFormatting sqref="S26">
    <cfRule type="cellIs" dxfId="4827" priority="438" stopIfTrue="1" operator="equal">
      <formula>"未定"</formula>
    </cfRule>
  </conditionalFormatting>
  <conditionalFormatting sqref="Y28">
    <cfRule type="cellIs" dxfId="4826" priority="437" stopIfTrue="1" operator="equal">
      <formula>"未定"</formula>
    </cfRule>
  </conditionalFormatting>
  <conditionalFormatting sqref="AE28">
    <cfRule type="cellIs" dxfId="4825" priority="436" stopIfTrue="1" operator="equal">
      <formula>"未定"</formula>
    </cfRule>
  </conditionalFormatting>
  <conditionalFormatting sqref="N35:O35">
    <cfRule type="cellIs" dxfId="4824" priority="433" stopIfTrue="1" operator="equal">
      <formula>"未定"</formula>
    </cfRule>
  </conditionalFormatting>
  <conditionalFormatting sqref="N35:O35">
    <cfRule type="cellIs" dxfId="4823" priority="434" stopIfTrue="1" operator="equal">
      <formula>"未定"</formula>
    </cfRule>
  </conditionalFormatting>
  <conditionalFormatting sqref="T35:U35">
    <cfRule type="cellIs" dxfId="4822" priority="431" stopIfTrue="1" operator="equal">
      <formula>"未定"</formula>
    </cfRule>
  </conditionalFormatting>
  <conditionalFormatting sqref="T35:U35">
    <cfRule type="cellIs" dxfId="4821" priority="432" stopIfTrue="1" operator="equal">
      <formula>"未定"</formula>
    </cfRule>
  </conditionalFormatting>
  <conditionalFormatting sqref="Z35:AA35">
    <cfRule type="cellIs" dxfId="4820" priority="430" stopIfTrue="1" operator="equal">
      <formula>"未定"</formula>
    </cfRule>
  </conditionalFormatting>
  <conditionalFormatting sqref="Z35:AA35">
    <cfRule type="cellIs" dxfId="4819" priority="429" stopIfTrue="1" operator="equal">
      <formula>"未定"</formula>
    </cfRule>
  </conditionalFormatting>
  <conditionalFormatting sqref="Z35:AA35">
    <cfRule type="cellIs" dxfId="4818" priority="426" stopIfTrue="1" operator="equal">
      <formula>"未定"</formula>
    </cfRule>
  </conditionalFormatting>
  <conditionalFormatting sqref="Z35:AA35">
    <cfRule type="cellIs" dxfId="4817" priority="428" stopIfTrue="1" operator="equal">
      <formula>"未定"</formula>
    </cfRule>
  </conditionalFormatting>
  <conditionalFormatting sqref="Z35:AA35">
    <cfRule type="cellIs" dxfId="4816" priority="427" stopIfTrue="1" operator="equal">
      <formula>"未定"</formula>
    </cfRule>
  </conditionalFormatting>
  <conditionalFormatting sqref="L35">
    <cfRule type="cellIs" dxfId="4815" priority="422" stopIfTrue="1" operator="equal">
      <formula>"休講"</formula>
    </cfRule>
    <cfRule type="cellIs" dxfId="4814" priority="423" stopIfTrue="1" operator="equal">
      <formula>"追加"</formula>
    </cfRule>
    <cfRule type="cellIs" dxfId="4813" priority="424" stopIfTrue="1" operator="equal">
      <formula>"振替"</formula>
    </cfRule>
  </conditionalFormatting>
  <conditionalFormatting sqref="M35">
    <cfRule type="cellIs" dxfId="4812" priority="425" stopIfTrue="1" operator="equal">
      <formula>"未定"</formula>
    </cfRule>
  </conditionalFormatting>
  <conditionalFormatting sqref="H35:I35">
    <cfRule type="cellIs" dxfId="4811" priority="420" stopIfTrue="1" operator="equal">
      <formula>"未定"</formula>
    </cfRule>
  </conditionalFormatting>
  <conditionalFormatting sqref="H35:I35">
    <cfRule type="cellIs" dxfId="4810" priority="421" stopIfTrue="1" operator="equal">
      <formula>"未定"</formula>
    </cfRule>
  </conditionalFormatting>
  <conditionalFormatting sqref="S35">
    <cfRule type="cellIs" dxfId="4809" priority="419" stopIfTrue="1" operator="equal">
      <formula>"未定"</formula>
    </cfRule>
  </conditionalFormatting>
  <conditionalFormatting sqref="R35">
    <cfRule type="cellIs" dxfId="4808" priority="416" stopIfTrue="1" operator="equal">
      <formula>"休講"</formula>
    </cfRule>
    <cfRule type="cellIs" dxfId="4807" priority="417" stopIfTrue="1" operator="equal">
      <formula>"追加"</formula>
    </cfRule>
    <cfRule type="cellIs" dxfId="4806" priority="418" stopIfTrue="1" operator="equal">
      <formula>"振替"</formula>
    </cfRule>
  </conditionalFormatting>
  <conditionalFormatting sqref="Q35">
    <cfRule type="cellIs" dxfId="4805" priority="415" stopIfTrue="1" operator="equal">
      <formula>"未定"</formula>
    </cfRule>
  </conditionalFormatting>
  <conditionalFormatting sqref="S48">
    <cfRule type="cellIs" dxfId="4804" priority="414" stopIfTrue="1" operator="equal">
      <formula>"未定"</formula>
    </cfRule>
  </conditionalFormatting>
  <conditionalFormatting sqref="R48">
    <cfRule type="cellIs" dxfId="4803" priority="411" stopIfTrue="1" operator="equal">
      <formula>"休講"</formula>
    </cfRule>
    <cfRule type="cellIs" dxfId="4802" priority="412" stopIfTrue="1" operator="equal">
      <formula>"追加"</formula>
    </cfRule>
    <cfRule type="cellIs" dxfId="4801" priority="413" stopIfTrue="1" operator="equal">
      <formula>"振替"</formula>
    </cfRule>
  </conditionalFormatting>
  <conditionalFormatting sqref="N36:O36">
    <cfRule type="cellIs" dxfId="4800" priority="409" stopIfTrue="1" operator="equal">
      <formula>"未定"</formula>
    </cfRule>
  </conditionalFormatting>
  <conditionalFormatting sqref="N36:O36">
    <cfRule type="cellIs" dxfId="4799" priority="410" stopIfTrue="1" operator="equal">
      <formula>"未定"</formula>
    </cfRule>
  </conditionalFormatting>
  <conditionalFormatting sqref="S36">
    <cfRule type="cellIs" dxfId="4798" priority="408" stopIfTrue="1" operator="equal">
      <formula>"未定"</formula>
    </cfRule>
  </conditionalFormatting>
  <conditionalFormatting sqref="R36">
    <cfRule type="cellIs" dxfId="4797" priority="405" stopIfTrue="1" operator="equal">
      <formula>"休講"</formula>
    </cfRule>
    <cfRule type="cellIs" dxfId="4796" priority="406" stopIfTrue="1" operator="equal">
      <formula>"追加"</formula>
    </cfRule>
    <cfRule type="cellIs" dxfId="4795" priority="407" stopIfTrue="1" operator="equal">
      <formula>"振替"</formula>
    </cfRule>
  </conditionalFormatting>
  <conditionalFormatting sqref="AD36">
    <cfRule type="cellIs" dxfId="4794" priority="401" stopIfTrue="1" operator="equal">
      <formula>"休講"</formula>
    </cfRule>
    <cfRule type="cellIs" dxfId="4793" priority="402" stopIfTrue="1" operator="equal">
      <formula>"追加"</formula>
    </cfRule>
    <cfRule type="cellIs" dxfId="4792" priority="403" stopIfTrue="1" operator="equal">
      <formula>"振替"</formula>
    </cfRule>
  </conditionalFormatting>
  <conditionalFormatting sqref="AE36">
    <cfRule type="cellIs" dxfId="4791" priority="404" stopIfTrue="1" operator="equal">
      <formula>"未定"</formula>
    </cfRule>
  </conditionalFormatting>
  <conditionalFormatting sqref="Z36:AA36">
    <cfRule type="cellIs" dxfId="4790" priority="400" stopIfTrue="1" operator="equal">
      <formula>"未定"</formula>
    </cfRule>
  </conditionalFormatting>
  <conditionalFormatting sqref="Z36:AA36">
    <cfRule type="cellIs" dxfId="4789" priority="399" stopIfTrue="1" operator="equal">
      <formula>"未定"</formula>
    </cfRule>
  </conditionalFormatting>
  <conditionalFormatting sqref="Z36:AA36">
    <cfRule type="cellIs" dxfId="4788" priority="396" stopIfTrue="1" operator="equal">
      <formula>"未定"</formula>
    </cfRule>
  </conditionalFormatting>
  <conditionalFormatting sqref="Z36:AA36">
    <cfRule type="cellIs" dxfId="4787" priority="398" stopIfTrue="1" operator="equal">
      <formula>"未定"</formula>
    </cfRule>
  </conditionalFormatting>
  <conditionalFormatting sqref="Z36:AA36">
    <cfRule type="cellIs" dxfId="4786" priority="397" stopIfTrue="1" operator="equal">
      <formula>"未定"</formula>
    </cfRule>
  </conditionalFormatting>
  <conditionalFormatting sqref="Q36">
    <cfRule type="cellIs" dxfId="4785" priority="395" stopIfTrue="1" operator="equal">
      <formula>"未定"</formula>
    </cfRule>
  </conditionalFormatting>
  <conditionalFormatting sqref="Y37">
    <cfRule type="cellIs" dxfId="4784" priority="394" stopIfTrue="1" operator="equal">
      <formula>"未定"</formula>
    </cfRule>
  </conditionalFormatting>
  <conditionalFormatting sqref="X37">
    <cfRule type="cellIs" dxfId="4783" priority="391" stopIfTrue="1" operator="equal">
      <formula>"休講"</formula>
    </cfRule>
    <cfRule type="cellIs" dxfId="4782" priority="392" stopIfTrue="1" operator="equal">
      <formula>"追加"</formula>
    </cfRule>
    <cfRule type="cellIs" dxfId="4781" priority="393" stopIfTrue="1" operator="equal">
      <formula>"振替"</formula>
    </cfRule>
  </conditionalFormatting>
  <conditionalFormatting sqref="T37:U37">
    <cfRule type="cellIs" dxfId="4780" priority="389" stopIfTrue="1" operator="equal">
      <formula>"未定"</formula>
    </cfRule>
  </conditionalFormatting>
  <conditionalFormatting sqref="T37:U37">
    <cfRule type="cellIs" dxfId="4779" priority="390" stopIfTrue="1" operator="equal">
      <formula>"未定"</formula>
    </cfRule>
  </conditionalFormatting>
  <conditionalFormatting sqref="Y38">
    <cfRule type="cellIs" dxfId="4778" priority="388" stopIfTrue="1" operator="equal">
      <formula>"未定"</formula>
    </cfRule>
  </conditionalFormatting>
  <conditionalFormatting sqref="X38">
    <cfRule type="cellIs" dxfId="4777" priority="385" stopIfTrue="1" operator="equal">
      <formula>"休講"</formula>
    </cfRule>
    <cfRule type="cellIs" dxfId="4776" priority="386" stopIfTrue="1" operator="equal">
      <formula>"追加"</formula>
    </cfRule>
    <cfRule type="cellIs" dxfId="4775" priority="387" stopIfTrue="1" operator="equal">
      <formula>"振替"</formula>
    </cfRule>
  </conditionalFormatting>
  <conditionalFormatting sqref="T38:U38">
    <cfRule type="cellIs" dxfId="4774" priority="383" stopIfTrue="1" operator="equal">
      <formula>"未定"</formula>
    </cfRule>
  </conditionalFormatting>
  <conditionalFormatting sqref="T38:U38">
    <cfRule type="cellIs" dxfId="4773" priority="384" stopIfTrue="1" operator="equal">
      <formula>"未定"</formula>
    </cfRule>
  </conditionalFormatting>
  <conditionalFormatting sqref="T39:U39">
    <cfRule type="cellIs" dxfId="4772" priority="381" stopIfTrue="1" operator="equal">
      <formula>"未定"</formula>
    </cfRule>
  </conditionalFormatting>
  <conditionalFormatting sqref="T39:U39">
    <cfRule type="cellIs" dxfId="4771" priority="382" stopIfTrue="1" operator="equal">
      <formula>"未定"</formula>
    </cfRule>
  </conditionalFormatting>
  <conditionalFormatting sqref="N39:O39">
    <cfRule type="cellIs" dxfId="4770" priority="379" stopIfTrue="1" operator="equal">
      <formula>"未定"</formula>
    </cfRule>
  </conditionalFormatting>
  <conditionalFormatting sqref="N39:O39">
    <cfRule type="cellIs" dxfId="4769" priority="380" stopIfTrue="1" operator="equal">
      <formula>"未定"</formula>
    </cfRule>
  </conditionalFormatting>
  <conditionalFormatting sqref="R39">
    <cfRule type="cellIs" dxfId="4768" priority="376" stopIfTrue="1" operator="equal">
      <formula>"休講"</formula>
    </cfRule>
    <cfRule type="cellIs" dxfId="4767" priority="377" stopIfTrue="1" operator="equal">
      <formula>"追加"</formula>
    </cfRule>
    <cfRule type="cellIs" dxfId="4766" priority="378" stopIfTrue="1" operator="equal">
      <formula>"振替"</formula>
    </cfRule>
  </conditionalFormatting>
  <conditionalFormatting sqref="S39">
    <cfRule type="cellIs" dxfId="4765" priority="375" stopIfTrue="1" operator="equal">
      <formula>"未定"</formula>
    </cfRule>
  </conditionalFormatting>
  <conditionalFormatting sqref="X39">
    <cfRule type="cellIs" dxfId="4764" priority="371" stopIfTrue="1" operator="equal">
      <formula>"休講"</formula>
    </cfRule>
    <cfRule type="cellIs" dxfId="4763" priority="372" stopIfTrue="1" operator="equal">
      <formula>"追加"</formula>
    </cfRule>
    <cfRule type="cellIs" dxfId="4762" priority="373" stopIfTrue="1" operator="equal">
      <formula>"振替"</formula>
    </cfRule>
  </conditionalFormatting>
  <conditionalFormatting sqref="Y39">
    <cfRule type="cellIs" dxfId="4761" priority="374" stopIfTrue="1" operator="equal">
      <formula>"未定"</formula>
    </cfRule>
  </conditionalFormatting>
  <conditionalFormatting sqref="T40:U40">
    <cfRule type="cellIs" dxfId="4760" priority="369" stopIfTrue="1" operator="equal">
      <formula>"未定"</formula>
    </cfRule>
  </conditionalFormatting>
  <conditionalFormatting sqref="T40:U40">
    <cfRule type="cellIs" dxfId="4759" priority="370" stopIfTrue="1" operator="equal">
      <formula>"未定"</formula>
    </cfRule>
  </conditionalFormatting>
  <conditionalFormatting sqref="X40">
    <cfRule type="cellIs" dxfId="4758" priority="365" stopIfTrue="1" operator="equal">
      <formula>"休講"</formula>
    </cfRule>
    <cfRule type="cellIs" dxfId="4757" priority="366" stopIfTrue="1" operator="equal">
      <formula>"追加"</formula>
    </cfRule>
    <cfRule type="cellIs" dxfId="4756" priority="367" stopIfTrue="1" operator="equal">
      <formula>"振替"</formula>
    </cfRule>
  </conditionalFormatting>
  <conditionalFormatting sqref="Y40">
    <cfRule type="cellIs" dxfId="4755" priority="368" stopIfTrue="1" operator="equal">
      <formula>"未定"</formula>
    </cfRule>
  </conditionalFormatting>
  <conditionalFormatting sqref="H46:I46">
    <cfRule type="cellIs" dxfId="4754" priority="363" stopIfTrue="1" operator="equal">
      <formula>"未定"</formula>
    </cfRule>
  </conditionalFormatting>
  <conditionalFormatting sqref="H46:I46">
    <cfRule type="cellIs" dxfId="4753" priority="364" stopIfTrue="1" operator="equal">
      <formula>"未定"</formula>
    </cfRule>
  </conditionalFormatting>
  <conditionalFormatting sqref="N46:O46">
    <cfRule type="cellIs" dxfId="4752" priority="361" stopIfTrue="1" operator="equal">
      <formula>"未定"</formula>
    </cfRule>
  </conditionalFormatting>
  <conditionalFormatting sqref="N46:O46">
    <cfRule type="cellIs" dxfId="4751" priority="362" stopIfTrue="1" operator="equal">
      <formula>"未定"</formula>
    </cfRule>
  </conditionalFormatting>
  <conditionalFormatting sqref="N47:O48">
    <cfRule type="cellIs" dxfId="4750" priority="359" stopIfTrue="1" operator="equal">
      <formula>"未定"</formula>
    </cfRule>
  </conditionalFormatting>
  <conditionalFormatting sqref="N47:O48">
    <cfRule type="cellIs" dxfId="4749" priority="360" stopIfTrue="1" operator="equal">
      <formula>"未定"</formula>
    </cfRule>
  </conditionalFormatting>
  <conditionalFormatting sqref="T46:U46">
    <cfRule type="cellIs" dxfId="4748" priority="357" stopIfTrue="1" operator="equal">
      <formula>"未定"</formula>
    </cfRule>
  </conditionalFormatting>
  <conditionalFormatting sqref="T46:U46">
    <cfRule type="cellIs" dxfId="4747" priority="358" stopIfTrue="1" operator="equal">
      <formula>"未定"</formula>
    </cfRule>
  </conditionalFormatting>
  <conditionalFormatting sqref="Z38:AA38">
    <cfRule type="cellIs" dxfId="4746" priority="356" stopIfTrue="1" operator="equal">
      <formula>"未定"</formula>
    </cfRule>
  </conditionalFormatting>
  <conditionalFormatting sqref="Z38:AA38">
    <cfRule type="cellIs" dxfId="4745" priority="355" stopIfTrue="1" operator="equal">
      <formula>"未定"</formula>
    </cfRule>
  </conditionalFormatting>
  <conditionalFormatting sqref="Z38:AA38">
    <cfRule type="cellIs" dxfId="4744" priority="352" stopIfTrue="1" operator="equal">
      <formula>"未定"</formula>
    </cfRule>
  </conditionalFormatting>
  <conditionalFormatting sqref="Z38:AA38">
    <cfRule type="cellIs" dxfId="4743" priority="354" stopIfTrue="1" operator="equal">
      <formula>"未定"</formula>
    </cfRule>
  </conditionalFormatting>
  <conditionalFormatting sqref="Z38:AA38">
    <cfRule type="cellIs" dxfId="4742" priority="353" stopIfTrue="1" operator="equal">
      <formula>"未定"</formula>
    </cfRule>
  </conditionalFormatting>
  <conditionalFormatting sqref="Z40:AA40">
    <cfRule type="cellIs" dxfId="4741" priority="351" stopIfTrue="1" operator="equal">
      <formula>"未定"</formula>
    </cfRule>
  </conditionalFormatting>
  <conditionalFormatting sqref="Z40:AA40">
    <cfRule type="cellIs" dxfId="4740" priority="350" stopIfTrue="1" operator="equal">
      <formula>"未定"</formula>
    </cfRule>
  </conditionalFormatting>
  <conditionalFormatting sqref="Z40:AA40">
    <cfRule type="cellIs" dxfId="4739" priority="347" stopIfTrue="1" operator="equal">
      <formula>"未定"</formula>
    </cfRule>
  </conditionalFormatting>
  <conditionalFormatting sqref="Z40:AA40">
    <cfRule type="cellIs" dxfId="4738" priority="349" stopIfTrue="1" operator="equal">
      <formula>"未定"</formula>
    </cfRule>
  </conditionalFormatting>
  <conditionalFormatting sqref="Z40:AA40">
    <cfRule type="cellIs" dxfId="4737" priority="348" stopIfTrue="1" operator="equal">
      <formula>"未定"</formula>
    </cfRule>
  </conditionalFormatting>
  <conditionalFormatting sqref="Z45:AA46 Z48:AA48">
    <cfRule type="cellIs" dxfId="4736" priority="346" stopIfTrue="1" operator="equal">
      <formula>"未定"</formula>
    </cfRule>
  </conditionalFormatting>
  <conditionalFormatting sqref="Z45:AA46 Z48:AA48">
    <cfRule type="cellIs" dxfId="4735" priority="345" stopIfTrue="1" operator="equal">
      <formula>"未定"</formula>
    </cfRule>
  </conditionalFormatting>
  <conditionalFormatting sqref="Z45:AA46 Z48:AA48">
    <cfRule type="cellIs" dxfId="4734" priority="342" stopIfTrue="1" operator="equal">
      <formula>"未定"</formula>
    </cfRule>
  </conditionalFormatting>
  <conditionalFormatting sqref="Z45:AA46 Z48:AA48">
    <cfRule type="cellIs" dxfId="4733" priority="344" stopIfTrue="1" operator="equal">
      <formula>"未定"</formula>
    </cfRule>
  </conditionalFormatting>
  <conditionalFormatting sqref="Z45:AA46 Z48:AA48">
    <cfRule type="cellIs" dxfId="4732" priority="343" stopIfTrue="1" operator="equal">
      <formula>"未定"</formula>
    </cfRule>
  </conditionalFormatting>
  <conditionalFormatting sqref="N45">
    <cfRule type="cellIs" dxfId="4731" priority="340" stopIfTrue="1" operator="equal">
      <formula>"未定"</formula>
    </cfRule>
  </conditionalFormatting>
  <conditionalFormatting sqref="N45">
    <cfRule type="cellIs" dxfId="4730" priority="341" stopIfTrue="1" operator="equal">
      <formula>"未定"</formula>
    </cfRule>
  </conditionalFormatting>
  <conditionalFormatting sqref="O45">
    <cfRule type="cellIs" dxfId="4729" priority="338" stopIfTrue="1" operator="equal">
      <formula>"未定"</formula>
    </cfRule>
  </conditionalFormatting>
  <conditionalFormatting sqref="O45">
    <cfRule type="cellIs" dxfId="4728" priority="339" stopIfTrue="1" operator="equal">
      <formula>"未定"</formula>
    </cfRule>
  </conditionalFormatting>
  <conditionalFormatting sqref="X48">
    <cfRule type="cellIs" dxfId="4727" priority="334" stopIfTrue="1" operator="equal">
      <formula>"休講"</formula>
    </cfRule>
    <cfRule type="cellIs" dxfId="4726" priority="335" stopIfTrue="1" operator="equal">
      <formula>"追加"</formula>
    </cfRule>
    <cfRule type="cellIs" dxfId="4725" priority="336" stopIfTrue="1" operator="equal">
      <formula>"振替"</formula>
    </cfRule>
  </conditionalFormatting>
  <conditionalFormatting sqref="Y48">
    <cfRule type="cellIs" dxfId="4724" priority="337" stopIfTrue="1" operator="equal">
      <formula>"未定"</formula>
    </cfRule>
  </conditionalFormatting>
  <conditionalFormatting sqref="X48">
    <cfRule type="cellIs" dxfId="4723" priority="330" stopIfTrue="1" operator="equal">
      <formula>"休講"</formula>
    </cfRule>
    <cfRule type="cellIs" dxfId="4722" priority="331" stopIfTrue="1" operator="equal">
      <formula>"追加"</formula>
    </cfRule>
    <cfRule type="cellIs" dxfId="4721" priority="332" stopIfTrue="1" operator="equal">
      <formula>"振替"</formula>
    </cfRule>
  </conditionalFormatting>
  <conditionalFormatting sqref="Y48">
    <cfRule type="cellIs" dxfId="4720" priority="333" stopIfTrue="1" operator="equal">
      <formula>"未定"</formula>
    </cfRule>
  </conditionalFormatting>
  <conditionalFormatting sqref="T47:U48">
    <cfRule type="cellIs" dxfId="4719" priority="328" stopIfTrue="1" operator="equal">
      <formula>"未定"</formula>
    </cfRule>
  </conditionalFormatting>
  <conditionalFormatting sqref="T47:U48">
    <cfRule type="cellIs" dxfId="4718" priority="329" stopIfTrue="1" operator="equal">
      <formula>"未定"</formula>
    </cfRule>
  </conditionalFormatting>
  <conditionalFormatting sqref="Y49">
    <cfRule type="cellIs" dxfId="4717" priority="316" stopIfTrue="1" operator="equal">
      <formula>"未定"</formula>
    </cfRule>
  </conditionalFormatting>
  <conditionalFormatting sqref="Y49">
    <cfRule type="cellIs" dxfId="4716" priority="317" stopIfTrue="1" operator="equal">
      <formula>"未定"</formula>
    </cfRule>
  </conditionalFormatting>
  <conditionalFormatting sqref="X49">
    <cfRule type="cellIs" dxfId="4715" priority="321" stopIfTrue="1" operator="equal">
      <formula>"休講"</formula>
    </cfRule>
    <cfRule type="cellIs" dxfId="4714" priority="322" stopIfTrue="1" operator="equal">
      <formula>"追加"</formula>
    </cfRule>
    <cfRule type="cellIs" dxfId="4713" priority="323" stopIfTrue="1" operator="equal">
      <formula>"振替"</formula>
    </cfRule>
  </conditionalFormatting>
  <conditionalFormatting sqref="X49">
    <cfRule type="cellIs" dxfId="4712" priority="318" stopIfTrue="1" operator="equal">
      <formula>"休講"</formula>
    </cfRule>
    <cfRule type="cellIs" dxfId="4711" priority="319" stopIfTrue="1" operator="equal">
      <formula>"追加"</formula>
    </cfRule>
    <cfRule type="cellIs" dxfId="4710" priority="320" stopIfTrue="1" operator="equal">
      <formula>"振替"</formula>
    </cfRule>
  </conditionalFormatting>
  <conditionalFormatting sqref="AE49">
    <cfRule type="cellIs" dxfId="4709" priority="315" stopIfTrue="1" operator="equal">
      <formula>"未定"</formula>
    </cfRule>
  </conditionalFormatting>
  <conditionalFormatting sqref="AE49">
    <cfRule type="cellIs" dxfId="4708" priority="314" stopIfTrue="1" operator="equal">
      <formula>"未定"</formula>
    </cfRule>
  </conditionalFormatting>
  <conditionalFormatting sqref="Z49:AA49">
    <cfRule type="cellIs" dxfId="4707" priority="313" stopIfTrue="1" operator="equal">
      <formula>"未定"</formula>
    </cfRule>
  </conditionalFormatting>
  <conditionalFormatting sqref="Z49:AA49">
    <cfRule type="cellIs" dxfId="4706" priority="312" stopIfTrue="1" operator="equal">
      <formula>"未定"</formula>
    </cfRule>
  </conditionalFormatting>
  <conditionalFormatting sqref="Z49:AA49">
    <cfRule type="cellIs" dxfId="4705" priority="309" stopIfTrue="1" operator="equal">
      <formula>"未定"</formula>
    </cfRule>
  </conditionalFormatting>
  <conditionalFormatting sqref="Z49:AA49">
    <cfRule type="cellIs" dxfId="4704" priority="311" stopIfTrue="1" operator="equal">
      <formula>"未定"</formula>
    </cfRule>
  </conditionalFormatting>
  <conditionalFormatting sqref="Z49:AA49">
    <cfRule type="cellIs" dxfId="4703" priority="310" stopIfTrue="1" operator="equal">
      <formula>"未定"</formula>
    </cfRule>
  </conditionalFormatting>
  <conditionalFormatting sqref="AD49">
    <cfRule type="cellIs" dxfId="4702" priority="306" stopIfTrue="1" operator="equal">
      <formula>"休講"</formula>
    </cfRule>
    <cfRule type="cellIs" dxfId="4701" priority="307" stopIfTrue="1" operator="equal">
      <formula>"追加"</formula>
    </cfRule>
    <cfRule type="cellIs" dxfId="4700" priority="308" stopIfTrue="1" operator="equal">
      <formula>"振替"</formula>
    </cfRule>
  </conditionalFormatting>
  <conditionalFormatting sqref="N55">
    <cfRule type="cellIs" dxfId="4699" priority="304" stopIfTrue="1" operator="equal">
      <formula>"未定"</formula>
    </cfRule>
  </conditionalFormatting>
  <conditionalFormatting sqref="N55">
    <cfRule type="cellIs" dxfId="4698" priority="305" stopIfTrue="1" operator="equal">
      <formula>"未定"</formula>
    </cfRule>
  </conditionalFormatting>
  <conditionalFormatting sqref="O55">
    <cfRule type="cellIs" dxfId="4697" priority="302" stopIfTrue="1" operator="equal">
      <formula>"未定"</formula>
    </cfRule>
  </conditionalFormatting>
  <conditionalFormatting sqref="O55">
    <cfRule type="cellIs" dxfId="4696" priority="303" stopIfTrue="1" operator="equal">
      <formula>"未定"</formula>
    </cfRule>
  </conditionalFormatting>
  <conditionalFormatting sqref="T55:U55">
    <cfRule type="cellIs" dxfId="4695" priority="300" stopIfTrue="1" operator="equal">
      <formula>"未定"</formula>
    </cfRule>
  </conditionalFormatting>
  <conditionalFormatting sqref="T55:U55">
    <cfRule type="cellIs" dxfId="4694" priority="301" stopIfTrue="1" operator="equal">
      <formula>"未定"</formula>
    </cfRule>
  </conditionalFormatting>
  <conditionalFormatting sqref="Z55:AA55">
    <cfRule type="cellIs" dxfId="4693" priority="299" stopIfTrue="1" operator="equal">
      <formula>"未定"</formula>
    </cfRule>
  </conditionalFormatting>
  <conditionalFormatting sqref="Z55:AA55">
    <cfRule type="cellIs" dxfId="4692" priority="298" stopIfTrue="1" operator="equal">
      <formula>"未定"</formula>
    </cfRule>
  </conditionalFormatting>
  <conditionalFormatting sqref="Z55:AA55">
    <cfRule type="cellIs" dxfId="4691" priority="295" stopIfTrue="1" operator="equal">
      <formula>"未定"</formula>
    </cfRule>
  </conditionalFormatting>
  <conditionalFormatting sqref="Z55:AA55">
    <cfRule type="cellIs" dxfId="4690" priority="297" stopIfTrue="1" operator="equal">
      <formula>"未定"</formula>
    </cfRule>
  </conditionalFormatting>
  <conditionalFormatting sqref="Z55:AA55">
    <cfRule type="cellIs" dxfId="4689" priority="296" stopIfTrue="1" operator="equal">
      <formula>"未定"</formula>
    </cfRule>
  </conditionalFormatting>
  <conditionalFormatting sqref="T60:U60">
    <cfRule type="cellIs" dxfId="4688" priority="293" stopIfTrue="1" operator="equal">
      <formula>"未定"</formula>
    </cfRule>
  </conditionalFormatting>
  <conditionalFormatting sqref="T60:U60">
    <cfRule type="cellIs" dxfId="4687" priority="294" stopIfTrue="1" operator="equal">
      <formula>"未定"</formula>
    </cfRule>
  </conditionalFormatting>
  <conditionalFormatting sqref="T57:U58">
    <cfRule type="cellIs" dxfId="4686" priority="291" stopIfTrue="1" operator="equal">
      <formula>"未定"</formula>
    </cfRule>
  </conditionalFormatting>
  <conditionalFormatting sqref="T57:U58">
    <cfRule type="cellIs" dxfId="4685" priority="292" stopIfTrue="1" operator="equal">
      <formula>"未定"</formula>
    </cfRule>
  </conditionalFormatting>
  <conditionalFormatting sqref="Z57:AA58">
    <cfRule type="cellIs" dxfId="4684" priority="290" stopIfTrue="1" operator="equal">
      <formula>"未定"</formula>
    </cfRule>
  </conditionalFormatting>
  <conditionalFormatting sqref="Z57:AA58">
    <cfRule type="cellIs" dxfId="4683" priority="289" stopIfTrue="1" operator="equal">
      <formula>"未定"</formula>
    </cfRule>
  </conditionalFormatting>
  <conditionalFormatting sqref="Z57:AA58">
    <cfRule type="cellIs" dxfId="4682" priority="286" stopIfTrue="1" operator="equal">
      <formula>"未定"</formula>
    </cfRule>
  </conditionalFormatting>
  <conditionalFormatting sqref="Z57:AA58">
    <cfRule type="cellIs" dxfId="4681" priority="288" stopIfTrue="1" operator="equal">
      <formula>"未定"</formula>
    </cfRule>
  </conditionalFormatting>
  <conditionalFormatting sqref="Z57:AA58">
    <cfRule type="cellIs" dxfId="4680" priority="287" stopIfTrue="1" operator="equal">
      <formula>"未定"</formula>
    </cfRule>
  </conditionalFormatting>
  <conditionalFormatting sqref="S58">
    <cfRule type="cellIs" dxfId="4679" priority="280" stopIfTrue="1" operator="equal">
      <formula>"未定"</formula>
    </cfRule>
  </conditionalFormatting>
  <conditionalFormatting sqref="R58">
    <cfRule type="cellIs" dxfId="4678" priority="277" stopIfTrue="1" operator="equal">
      <formula>"休講"</formula>
    </cfRule>
    <cfRule type="cellIs" dxfId="4677" priority="278" stopIfTrue="1" operator="equal">
      <formula>"追加"</formula>
    </cfRule>
    <cfRule type="cellIs" dxfId="4676" priority="279" stopIfTrue="1" operator="equal">
      <formula>"振替"</formula>
    </cfRule>
  </conditionalFormatting>
  <conditionalFormatting sqref="R58">
    <cfRule type="cellIs" dxfId="4675" priority="274" stopIfTrue="1" operator="equal">
      <formula>"休講"</formula>
    </cfRule>
    <cfRule type="cellIs" dxfId="4674" priority="275" stopIfTrue="1" operator="equal">
      <formula>"追加"</formula>
    </cfRule>
    <cfRule type="cellIs" dxfId="4673" priority="276" stopIfTrue="1" operator="equal">
      <formula>"振替"</formula>
    </cfRule>
  </conditionalFormatting>
  <conditionalFormatting sqref="S58">
    <cfRule type="cellIs" dxfId="4672" priority="273" stopIfTrue="1" operator="equal">
      <formula>"未定"</formula>
    </cfRule>
  </conditionalFormatting>
  <conditionalFormatting sqref="N58:O58">
    <cfRule type="cellIs" dxfId="4671" priority="271" stopIfTrue="1" operator="equal">
      <formula>"未定"</formula>
    </cfRule>
  </conditionalFormatting>
  <conditionalFormatting sqref="N58:O58">
    <cfRule type="cellIs" dxfId="4670" priority="272" stopIfTrue="1" operator="equal">
      <formula>"未定"</formula>
    </cfRule>
  </conditionalFormatting>
  <conditionalFormatting sqref="AD59">
    <cfRule type="cellIs" dxfId="4669" priority="268" stopIfTrue="1" operator="equal">
      <formula>"休講"</formula>
    </cfRule>
    <cfRule type="cellIs" dxfId="4668" priority="269" stopIfTrue="1" operator="equal">
      <formula>"追加"</formula>
    </cfRule>
    <cfRule type="cellIs" dxfId="4667" priority="270" stopIfTrue="1" operator="equal">
      <formula>"振替"</formula>
    </cfRule>
  </conditionalFormatting>
  <conditionalFormatting sqref="X59">
    <cfRule type="cellIs" dxfId="4666" priority="265" stopIfTrue="1" operator="equal">
      <formula>"休講"</formula>
    </cfRule>
    <cfRule type="cellIs" dxfId="4665" priority="266" stopIfTrue="1" operator="equal">
      <formula>"追加"</formula>
    </cfRule>
    <cfRule type="cellIs" dxfId="4664" priority="267" stopIfTrue="1" operator="equal">
      <formula>"振替"</formula>
    </cfRule>
  </conditionalFormatting>
  <conditionalFormatting sqref="AD59">
    <cfRule type="cellIs" dxfId="4663" priority="262" stopIfTrue="1" operator="equal">
      <formula>"休講"</formula>
    </cfRule>
    <cfRule type="cellIs" dxfId="4662" priority="263" stopIfTrue="1" operator="equal">
      <formula>"追加"</formula>
    </cfRule>
    <cfRule type="cellIs" dxfId="4661" priority="264" stopIfTrue="1" operator="equal">
      <formula>"振替"</formula>
    </cfRule>
  </conditionalFormatting>
  <conditionalFormatting sqref="X59">
    <cfRule type="cellIs" dxfId="4660" priority="259" stopIfTrue="1" operator="equal">
      <formula>"休講"</formula>
    </cfRule>
    <cfRule type="cellIs" dxfId="4659" priority="260" stopIfTrue="1" operator="equal">
      <formula>"追加"</formula>
    </cfRule>
    <cfRule type="cellIs" dxfId="4658" priority="261" stopIfTrue="1" operator="equal">
      <formula>"振替"</formula>
    </cfRule>
  </conditionalFormatting>
  <conditionalFormatting sqref="T59:U59">
    <cfRule type="cellIs" dxfId="4657" priority="257" stopIfTrue="1" operator="equal">
      <formula>"未定"</formula>
    </cfRule>
  </conditionalFormatting>
  <conditionalFormatting sqref="T59:U59">
    <cfRule type="cellIs" dxfId="4656" priority="258" stopIfTrue="1" operator="equal">
      <formula>"未定"</formula>
    </cfRule>
  </conditionalFormatting>
  <conditionalFormatting sqref="Z59:AA59">
    <cfRule type="cellIs" dxfId="4655" priority="256" stopIfTrue="1" operator="equal">
      <formula>"未定"</formula>
    </cfRule>
  </conditionalFormatting>
  <conditionalFormatting sqref="Z59:AA59">
    <cfRule type="cellIs" dxfId="4654" priority="255" stopIfTrue="1" operator="equal">
      <formula>"未定"</formula>
    </cfRule>
  </conditionalFormatting>
  <conditionalFormatting sqref="Z59:AA59">
    <cfRule type="cellIs" dxfId="4653" priority="252" stopIfTrue="1" operator="equal">
      <formula>"未定"</formula>
    </cfRule>
  </conditionalFormatting>
  <conditionalFormatting sqref="Z59:AA59">
    <cfRule type="cellIs" dxfId="4652" priority="254" stopIfTrue="1" operator="equal">
      <formula>"未定"</formula>
    </cfRule>
  </conditionalFormatting>
  <conditionalFormatting sqref="Z59:AA59">
    <cfRule type="cellIs" dxfId="4651" priority="253" stopIfTrue="1" operator="equal">
      <formula>"未定"</formula>
    </cfRule>
  </conditionalFormatting>
  <conditionalFormatting sqref="S59">
    <cfRule type="cellIs" dxfId="4650" priority="251" stopIfTrue="1" operator="equal">
      <formula>"未定"</formula>
    </cfRule>
  </conditionalFormatting>
  <conditionalFormatting sqref="R59">
    <cfRule type="cellIs" dxfId="4649" priority="248" stopIfTrue="1" operator="equal">
      <formula>"休講"</formula>
    </cfRule>
    <cfRule type="cellIs" dxfId="4648" priority="249" stopIfTrue="1" operator="equal">
      <formula>"追加"</formula>
    </cfRule>
    <cfRule type="cellIs" dxfId="4647" priority="250" stopIfTrue="1" operator="equal">
      <formula>"振替"</formula>
    </cfRule>
  </conditionalFormatting>
  <conditionalFormatting sqref="R59">
    <cfRule type="cellIs" dxfId="4646" priority="245" stopIfTrue="1" operator="equal">
      <formula>"休講"</formula>
    </cfRule>
    <cfRule type="cellIs" dxfId="4645" priority="246" stopIfTrue="1" operator="equal">
      <formula>"追加"</formula>
    </cfRule>
    <cfRule type="cellIs" dxfId="4644" priority="247" stopIfTrue="1" operator="equal">
      <formula>"振替"</formula>
    </cfRule>
  </conditionalFormatting>
  <conditionalFormatting sqref="S59">
    <cfRule type="cellIs" dxfId="4643" priority="244" stopIfTrue="1" operator="equal">
      <formula>"未定"</formula>
    </cfRule>
  </conditionalFormatting>
  <conditionalFormatting sqref="N59:O59">
    <cfRule type="cellIs" dxfId="4642" priority="242" stopIfTrue="1" operator="equal">
      <formula>"未定"</formula>
    </cfRule>
  </conditionalFormatting>
  <conditionalFormatting sqref="N59:O59">
    <cfRule type="cellIs" dxfId="4641" priority="243" stopIfTrue="1" operator="equal">
      <formula>"未定"</formula>
    </cfRule>
  </conditionalFormatting>
  <conditionalFormatting sqref="Y59">
    <cfRule type="cellIs" dxfId="4640" priority="241" stopIfTrue="1" operator="equal">
      <formula>"未定"</formula>
    </cfRule>
  </conditionalFormatting>
  <conditionalFormatting sqref="Y59">
    <cfRule type="cellIs" dxfId="4639" priority="240" stopIfTrue="1" operator="equal">
      <formula>"未定"</formula>
    </cfRule>
  </conditionalFormatting>
  <conditionalFormatting sqref="AE59">
    <cfRule type="cellIs" dxfId="4638" priority="239" stopIfTrue="1" operator="equal">
      <formula>"未定"</formula>
    </cfRule>
  </conditionalFormatting>
  <conditionalFormatting sqref="AE59">
    <cfRule type="cellIs" dxfId="4637" priority="238" stopIfTrue="1" operator="equal">
      <formula>"未定"</formula>
    </cfRule>
  </conditionalFormatting>
  <conditionalFormatting sqref="AE47">
    <cfRule type="cellIs" dxfId="4636" priority="237" stopIfTrue="1" operator="equal">
      <formula>"未定"</formula>
    </cfRule>
  </conditionalFormatting>
  <conditionalFormatting sqref="AD47">
    <cfRule type="cellIs" dxfId="4635" priority="234" stopIfTrue="1" operator="equal">
      <formula>"休講"</formula>
    </cfRule>
    <cfRule type="cellIs" dxfId="4634" priority="235" stopIfTrue="1" operator="equal">
      <formula>"追加"</formula>
    </cfRule>
    <cfRule type="cellIs" dxfId="4633" priority="236" stopIfTrue="1" operator="equal">
      <formula>"振替"</formula>
    </cfRule>
  </conditionalFormatting>
  <conditionalFormatting sqref="Z47:AA47">
    <cfRule type="cellIs" dxfId="4632" priority="233" stopIfTrue="1" operator="equal">
      <formula>"未定"</formula>
    </cfRule>
  </conditionalFormatting>
  <conditionalFormatting sqref="Z47:AA47">
    <cfRule type="cellIs" dxfId="4631" priority="232" stopIfTrue="1" operator="equal">
      <formula>"未定"</formula>
    </cfRule>
  </conditionalFormatting>
  <conditionalFormatting sqref="Z47:AA47">
    <cfRule type="cellIs" dxfId="4630" priority="229" stopIfTrue="1" operator="equal">
      <formula>"未定"</formula>
    </cfRule>
  </conditionalFormatting>
  <conditionalFormatting sqref="Z47:AA47">
    <cfRule type="cellIs" dxfId="4629" priority="231" stopIfTrue="1" operator="equal">
      <formula>"未定"</formula>
    </cfRule>
  </conditionalFormatting>
  <conditionalFormatting sqref="Z47:AA47">
    <cfRule type="cellIs" dxfId="4628" priority="230" stopIfTrue="1" operator="equal">
      <formula>"未定"</formula>
    </cfRule>
  </conditionalFormatting>
  <conditionalFormatting sqref="S57">
    <cfRule type="cellIs" dxfId="4627" priority="228" stopIfTrue="1" operator="equal">
      <formula>"未定"</formula>
    </cfRule>
  </conditionalFormatting>
  <conditionalFormatting sqref="R57">
    <cfRule type="cellIs" dxfId="4626" priority="225" stopIfTrue="1" operator="equal">
      <formula>"休講"</formula>
    </cfRule>
    <cfRule type="cellIs" dxfId="4625" priority="226" stopIfTrue="1" operator="equal">
      <formula>"追加"</formula>
    </cfRule>
    <cfRule type="cellIs" dxfId="4624" priority="227" stopIfTrue="1" operator="equal">
      <formula>"振替"</formula>
    </cfRule>
  </conditionalFormatting>
  <conditionalFormatting sqref="R57">
    <cfRule type="cellIs" dxfId="4623" priority="222" stopIfTrue="1" operator="equal">
      <formula>"休講"</formula>
    </cfRule>
    <cfRule type="cellIs" dxfId="4622" priority="223" stopIfTrue="1" operator="equal">
      <formula>"追加"</formula>
    </cfRule>
    <cfRule type="cellIs" dxfId="4621" priority="224" stopIfTrue="1" operator="equal">
      <formula>"振替"</formula>
    </cfRule>
  </conditionalFormatting>
  <conditionalFormatting sqref="S57">
    <cfRule type="cellIs" dxfId="4620" priority="221" stopIfTrue="1" operator="equal">
      <formula>"未定"</formula>
    </cfRule>
  </conditionalFormatting>
  <conditionalFormatting sqref="N57:O57">
    <cfRule type="cellIs" dxfId="4619" priority="219" stopIfTrue="1" operator="equal">
      <formula>"未定"</formula>
    </cfRule>
  </conditionalFormatting>
  <conditionalFormatting sqref="N57:O57">
    <cfRule type="cellIs" dxfId="4618" priority="220" stopIfTrue="1" operator="equal">
      <formula>"未定"</formula>
    </cfRule>
  </conditionalFormatting>
  <conditionalFormatting sqref="M68">
    <cfRule type="cellIs" dxfId="4617" priority="215" stopIfTrue="1" operator="equal">
      <formula>"休講"</formula>
    </cfRule>
    <cfRule type="cellIs" dxfId="4616" priority="216" stopIfTrue="1" operator="equal">
      <formula>"追加"</formula>
    </cfRule>
    <cfRule type="cellIs" dxfId="4615" priority="217" stopIfTrue="1" operator="equal">
      <formula>"振替"</formula>
    </cfRule>
  </conditionalFormatting>
  <conditionalFormatting sqref="AE73">
    <cfRule type="cellIs" dxfId="4614" priority="214" stopIfTrue="1" operator="equal">
      <formula>"未定"</formula>
    </cfRule>
  </conditionalFormatting>
  <conditionalFormatting sqref="AD73">
    <cfRule type="cellIs" dxfId="4613" priority="211" stopIfTrue="1" operator="equal">
      <formula>"休講"</formula>
    </cfRule>
    <cfRule type="cellIs" dxfId="4612" priority="212" stopIfTrue="1" operator="equal">
      <formula>"追加"</formula>
    </cfRule>
    <cfRule type="cellIs" dxfId="4611" priority="213" stopIfTrue="1" operator="equal">
      <formula>"振替"</formula>
    </cfRule>
  </conditionalFormatting>
  <conditionalFormatting sqref="AC73">
    <cfRule type="cellIs" dxfId="4610" priority="210" stopIfTrue="1" operator="equal">
      <formula>"未定"</formula>
    </cfRule>
  </conditionalFormatting>
  <conditionalFormatting sqref="Y45">
    <cfRule type="cellIs" dxfId="4609" priority="209" stopIfTrue="1" operator="equal">
      <formula>"未定"</formula>
    </cfRule>
  </conditionalFormatting>
  <conditionalFormatting sqref="X45">
    <cfRule type="cellIs" dxfId="4608" priority="206" stopIfTrue="1" operator="equal">
      <formula>"休講"</formula>
    </cfRule>
    <cfRule type="cellIs" dxfId="4607" priority="207" stopIfTrue="1" operator="equal">
      <formula>"追加"</formula>
    </cfRule>
    <cfRule type="cellIs" dxfId="4606" priority="208" stopIfTrue="1" operator="equal">
      <formula>"振替"</formula>
    </cfRule>
  </conditionalFormatting>
  <conditionalFormatting sqref="T45:U45">
    <cfRule type="cellIs" dxfId="4605" priority="204" stopIfTrue="1" operator="equal">
      <formula>"未定"</formula>
    </cfRule>
  </conditionalFormatting>
  <conditionalFormatting sqref="T45:U45">
    <cfRule type="cellIs" dxfId="4604" priority="205" stopIfTrue="1" operator="equal">
      <formula>"未定"</formula>
    </cfRule>
  </conditionalFormatting>
  <conditionalFormatting sqref="Q28">
    <cfRule type="cellIs" dxfId="4603" priority="203" stopIfTrue="1" operator="equal">
      <formula>"未定"</formula>
    </cfRule>
  </conditionalFormatting>
  <conditionalFormatting sqref="N28:O28">
    <cfRule type="cellIs" dxfId="4602" priority="201" stopIfTrue="1" operator="equal">
      <formula>"未定"</formula>
    </cfRule>
  </conditionalFormatting>
  <conditionalFormatting sqref="N28:O28">
    <cfRule type="cellIs" dxfId="4601" priority="202" stopIfTrue="1" operator="equal">
      <formula>"未定"</formula>
    </cfRule>
  </conditionalFormatting>
  <conditionalFormatting sqref="X19">
    <cfRule type="cellIs" dxfId="4600" priority="197" stopIfTrue="1" operator="equal">
      <formula>"休講"</formula>
    </cfRule>
    <cfRule type="cellIs" dxfId="4599" priority="198" stopIfTrue="1" operator="equal">
      <formula>"追加"</formula>
    </cfRule>
    <cfRule type="cellIs" dxfId="4598" priority="199" stopIfTrue="1" operator="equal">
      <formula>"振替"</formula>
    </cfRule>
  </conditionalFormatting>
  <conditionalFormatting sqref="Y19">
    <cfRule type="cellIs" dxfId="4597" priority="200" stopIfTrue="1" operator="equal">
      <formula>"未定"</formula>
    </cfRule>
  </conditionalFormatting>
  <conditionalFormatting sqref="T19:U19">
    <cfRule type="cellIs" dxfId="4596" priority="193" stopIfTrue="1" operator="equal">
      <formula>"未定"</formula>
    </cfRule>
  </conditionalFormatting>
  <conditionalFormatting sqref="T19:U19">
    <cfRule type="cellIs" dxfId="4595" priority="194" stopIfTrue="1" operator="equal">
      <formula>"未定"</formula>
    </cfRule>
  </conditionalFormatting>
  <conditionalFormatting sqref="L68">
    <cfRule type="cellIs" dxfId="4594" priority="185" stopIfTrue="1" operator="equal">
      <formula>"休講"</formula>
    </cfRule>
    <cfRule type="cellIs" dxfId="4593" priority="186" stopIfTrue="1" operator="equal">
      <formula>"追加"</formula>
    </cfRule>
    <cfRule type="cellIs" dxfId="4592" priority="187" stopIfTrue="1" operator="equal">
      <formula>"振替"</formula>
    </cfRule>
  </conditionalFormatting>
  <conditionalFormatting sqref="L68">
    <cfRule type="cellIs" dxfId="4591" priority="192" stopIfTrue="1" operator="equal">
      <formula>"未定"</formula>
    </cfRule>
  </conditionalFormatting>
  <conditionalFormatting sqref="K68">
    <cfRule type="cellIs" dxfId="4590" priority="189" stopIfTrue="1" operator="equal">
      <formula>"休講"</formula>
    </cfRule>
    <cfRule type="cellIs" dxfId="4589" priority="190" stopIfTrue="1" operator="equal">
      <formula>"追加"</formula>
    </cfRule>
    <cfRule type="cellIs" dxfId="4588" priority="191" stopIfTrue="1" operator="equal">
      <formula>"振替"</formula>
    </cfRule>
  </conditionalFormatting>
  <conditionalFormatting sqref="M68">
    <cfRule type="cellIs" dxfId="4587" priority="188" stopIfTrue="1" operator="equal">
      <formula>"未定"</formula>
    </cfRule>
  </conditionalFormatting>
  <conditionalFormatting sqref="Z31:AA31">
    <cfRule type="cellIs" dxfId="4586" priority="180" stopIfTrue="1" operator="equal">
      <formula>"未定"</formula>
    </cfRule>
  </conditionalFormatting>
  <conditionalFormatting sqref="Z31:AA31">
    <cfRule type="cellIs" dxfId="4585" priority="184" stopIfTrue="1" operator="equal">
      <formula>"未定"</formula>
    </cfRule>
  </conditionalFormatting>
  <conditionalFormatting sqref="Z31:AA31">
    <cfRule type="cellIs" dxfId="4584" priority="183" stopIfTrue="1" operator="equal">
      <formula>"未定"</formula>
    </cfRule>
  </conditionalFormatting>
  <conditionalFormatting sqref="Z31:AA31">
    <cfRule type="cellIs" dxfId="4583" priority="182" stopIfTrue="1" operator="equal">
      <formula>"未定"</formula>
    </cfRule>
  </conditionalFormatting>
  <conditionalFormatting sqref="Z31:AA31">
    <cfRule type="cellIs" dxfId="4582" priority="181" stopIfTrue="1" operator="equal">
      <formula>"未定"</formula>
    </cfRule>
  </conditionalFormatting>
  <conditionalFormatting sqref="X50">
    <cfRule type="cellIs" dxfId="4581" priority="176" stopIfTrue="1" operator="equal">
      <formula>"休講"</formula>
    </cfRule>
    <cfRule type="cellIs" dxfId="4580" priority="177" stopIfTrue="1" operator="equal">
      <formula>"追加"</formula>
    </cfRule>
    <cfRule type="cellIs" dxfId="4579" priority="178" stopIfTrue="1" operator="equal">
      <formula>"振替"</formula>
    </cfRule>
  </conditionalFormatting>
  <conditionalFormatting sqref="Y50">
    <cfRule type="cellIs" dxfId="4578" priority="179" stopIfTrue="1" operator="equal">
      <formula>"未定"</formula>
    </cfRule>
  </conditionalFormatting>
  <conditionalFormatting sqref="X50">
    <cfRule type="cellIs" dxfId="4577" priority="172" stopIfTrue="1" operator="equal">
      <formula>"休講"</formula>
    </cfRule>
    <cfRule type="cellIs" dxfId="4576" priority="173" stopIfTrue="1" operator="equal">
      <formula>"追加"</formula>
    </cfRule>
    <cfRule type="cellIs" dxfId="4575" priority="174" stopIfTrue="1" operator="equal">
      <formula>"振替"</formula>
    </cfRule>
  </conditionalFormatting>
  <conditionalFormatting sqref="Y50">
    <cfRule type="cellIs" dxfId="4574" priority="175" stopIfTrue="1" operator="equal">
      <formula>"未定"</formula>
    </cfRule>
  </conditionalFormatting>
  <conditionalFormatting sqref="T50:U50">
    <cfRule type="cellIs" dxfId="4573" priority="170" stopIfTrue="1" operator="equal">
      <formula>"未定"</formula>
    </cfRule>
  </conditionalFormatting>
  <conditionalFormatting sqref="T50:U50">
    <cfRule type="cellIs" dxfId="4572" priority="171" stopIfTrue="1" operator="equal">
      <formula>"未定"</formula>
    </cfRule>
  </conditionalFormatting>
  <conditionalFormatting sqref="N31:O31">
    <cfRule type="cellIs" dxfId="4571" priority="168" stopIfTrue="1" operator="equal">
      <formula>"未定"</formula>
    </cfRule>
  </conditionalFormatting>
  <conditionalFormatting sqref="N31:O31">
    <cfRule type="cellIs" dxfId="4570" priority="169" stopIfTrue="1" operator="equal">
      <formula>"未定"</formula>
    </cfRule>
  </conditionalFormatting>
  <conditionalFormatting sqref="Z30:AA30">
    <cfRule type="cellIs" dxfId="4569" priority="167" stopIfTrue="1" operator="equal">
      <formula>"未定"</formula>
    </cfRule>
  </conditionalFormatting>
  <conditionalFormatting sqref="Z30:AA30">
    <cfRule type="cellIs" dxfId="4568" priority="166" stopIfTrue="1" operator="equal">
      <formula>"未定"</formula>
    </cfRule>
  </conditionalFormatting>
  <conditionalFormatting sqref="Z30:AA30">
    <cfRule type="cellIs" dxfId="4567" priority="163" stopIfTrue="1" operator="equal">
      <formula>"未定"</formula>
    </cfRule>
  </conditionalFormatting>
  <conditionalFormatting sqref="Z30:AA30">
    <cfRule type="cellIs" dxfId="4566" priority="165" stopIfTrue="1" operator="equal">
      <formula>"未定"</formula>
    </cfRule>
  </conditionalFormatting>
  <conditionalFormatting sqref="Z30:AA30">
    <cfRule type="cellIs" dxfId="4565" priority="164" stopIfTrue="1" operator="equal">
      <formula>"未定"</formula>
    </cfRule>
  </conditionalFormatting>
  <conditionalFormatting sqref="N49:O49">
    <cfRule type="cellIs" dxfId="4564" priority="161" stopIfTrue="1" operator="equal">
      <formula>"未定"</formula>
    </cfRule>
  </conditionalFormatting>
  <conditionalFormatting sqref="N49:O49">
    <cfRule type="cellIs" dxfId="4563" priority="162" stopIfTrue="1" operator="equal">
      <formula>"未定"</formula>
    </cfRule>
  </conditionalFormatting>
  <conditionalFormatting sqref="T36:U36">
    <cfRule type="cellIs" dxfId="4562" priority="159" stopIfTrue="1" operator="equal">
      <formula>"未定"</formula>
    </cfRule>
  </conditionalFormatting>
  <conditionalFormatting sqref="T36:U36">
    <cfRule type="cellIs" dxfId="4561" priority="160" stopIfTrue="1" operator="equal">
      <formula>"未定"</formula>
    </cfRule>
  </conditionalFormatting>
  <conditionalFormatting sqref="X36">
    <cfRule type="cellIs" dxfId="4560" priority="155" stopIfTrue="1" operator="equal">
      <formula>"休講"</formula>
    </cfRule>
    <cfRule type="cellIs" dxfId="4559" priority="156" stopIfTrue="1" operator="equal">
      <formula>"追加"</formula>
    </cfRule>
    <cfRule type="cellIs" dxfId="4558" priority="157" stopIfTrue="1" operator="equal">
      <formula>"振替"</formula>
    </cfRule>
  </conditionalFormatting>
  <conditionalFormatting sqref="Y36">
    <cfRule type="cellIs" dxfId="4557" priority="158" stopIfTrue="1" operator="equal">
      <formula>"未定"</formula>
    </cfRule>
  </conditionalFormatting>
  <conditionalFormatting sqref="T49:U49">
    <cfRule type="cellIs" dxfId="4556" priority="153" stopIfTrue="1" operator="equal">
      <formula>"未定"</formula>
    </cfRule>
  </conditionalFormatting>
  <conditionalFormatting sqref="T49:U49">
    <cfRule type="cellIs" dxfId="4555" priority="154" stopIfTrue="1" operator="equal">
      <formula>"未定"</formula>
    </cfRule>
  </conditionalFormatting>
  <conditionalFormatting sqref="AE60">
    <cfRule type="cellIs" dxfId="4554" priority="152" stopIfTrue="1" operator="equal">
      <formula>"未定"</formula>
    </cfRule>
  </conditionalFormatting>
  <conditionalFormatting sqref="AD60">
    <cfRule type="cellIs" dxfId="4553" priority="149" stopIfTrue="1" operator="equal">
      <formula>"休講"</formula>
    </cfRule>
    <cfRule type="cellIs" dxfId="4552" priority="150" stopIfTrue="1" operator="equal">
      <formula>"追加"</formula>
    </cfRule>
    <cfRule type="cellIs" dxfId="4551" priority="151" stopIfTrue="1" operator="equal">
      <formula>"振替"</formula>
    </cfRule>
  </conditionalFormatting>
  <conditionalFormatting sqref="Z60:AA60">
    <cfRule type="cellIs" dxfId="4550" priority="148" stopIfTrue="1" operator="equal">
      <formula>"未定"</formula>
    </cfRule>
  </conditionalFormatting>
  <conditionalFormatting sqref="Z60:AA60">
    <cfRule type="cellIs" dxfId="4549" priority="147" stopIfTrue="1" operator="equal">
      <formula>"未定"</formula>
    </cfRule>
  </conditionalFormatting>
  <conditionalFormatting sqref="Z60:AA60">
    <cfRule type="cellIs" dxfId="4548" priority="144" stopIfTrue="1" operator="equal">
      <formula>"未定"</formula>
    </cfRule>
  </conditionalFormatting>
  <conditionalFormatting sqref="Z60:AA60">
    <cfRule type="cellIs" dxfId="4547" priority="146" stopIfTrue="1" operator="equal">
      <formula>"未定"</formula>
    </cfRule>
  </conditionalFormatting>
  <conditionalFormatting sqref="Z60:AA60">
    <cfRule type="cellIs" dxfId="4546" priority="145" stopIfTrue="1" operator="equal">
      <formula>"未定"</formula>
    </cfRule>
  </conditionalFormatting>
  <conditionalFormatting sqref="R60">
    <cfRule type="cellIs" dxfId="4545" priority="140" stopIfTrue="1" operator="equal">
      <formula>"休講"</formula>
    </cfRule>
    <cfRule type="cellIs" dxfId="4544" priority="141" stopIfTrue="1" operator="equal">
      <formula>"追加"</formula>
    </cfRule>
    <cfRule type="cellIs" dxfId="4543" priority="142" stopIfTrue="1" operator="equal">
      <formula>"振替"</formula>
    </cfRule>
  </conditionalFormatting>
  <conditionalFormatting sqref="S60">
    <cfRule type="cellIs" dxfId="4542" priority="143" stopIfTrue="1" operator="equal">
      <formula>"未定"</formula>
    </cfRule>
  </conditionalFormatting>
  <conditionalFormatting sqref="N60:O60">
    <cfRule type="cellIs" dxfId="4541" priority="138" stopIfTrue="1" operator="equal">
      <formula>"未定"</formula>
    </cfRule>
  </conditionalFormatting>
  <conditionalFormatting sqref="N60:O60">
    <cfRule type="cellIs" dxfId="4540" priority="139" stopIfTrue="1" operator="equal">
      <formula>"未定"</formula>
    </cfRule>
  </conditionalFormatting>
  <conditionalFormatting sqref="Z73:AA73">
    <cfRule type="cellIs" dxfId="4539" priority="137" stopIfTrue="1" operator="equal">
      <formula>"未定"</formula>
    </cfRule>
  </conditionalFormatting>
  <conditionalFormatting sqref="T31:U31">
    <cfRule type="cellIs" dxfId="4538" priority="135" stopIfTrue="1" operator="equal">
      <formula>"未定"</formula>
    </cfRule>
  </conditionalFormatting>
  <conditionalFormatting sqref="T31:U31">
    <cfRule type="cellIs" dxfId="4537" priority="136" stopIfTrue="1" operator="equal">
      <formula>"未定"</formula>
    </cfRule>
  </conditionalFormatting>
  <conditionalFormatting sqref="AE61">
    <cfRule type="cellIs" dxfId="4536" priority="134" stopIfTrue="1" operator="equal">
      <formula>"未定"</formula>
    </cfRule>
  </conditionalFormatting>
  <conditionalFormatting sqref="AD61">
    <cfRule type="cellIs" dxfId="4535" priority="131" stopIfTrue="1" operator="equal">
      <formula>"休講"</formula>
    </cfRule>
    <cfRule type="cellIs" dxfId="4534" priority="132" stopIfTrue="1" operator="equal">
      <formula>"追加"</formula>
    </cfRule>
    <cfRule type="cellIs" dxfId="4533" priority="133" stopIfTrue="1" operator="equal">
      <formula>"振替"</formula>
    </cfRule>
  </conditionalFormatting>
  <conditionalFormatting sqref="Z61:AA61">
    <cfRule type="cellIs" dxfId="4532" priority="130" stopIfTrue="1" operator="equal">
      <formula>"未定"</formula>
    </cfRule>
  </conditionalFormatting>
  <conditionalFormatting sqref="Z61:AA61">
    <cfRule type="cellIs" dxfId="4531" priority="129" stopIfTrue="1" operator="equal">
      <formula>"未定"</formula>
    </cfRule>
  </conditionalFormatting>
  <conditionalFormatting sqref="Z61:AA61">
    <cfRule type="cellIs" dxfId="4530" priority="126" stopIfTrue="1" operator="equal">
      <formula>"未定"</formula>
    </cfRule>
  </conditionalFormatting>
  <conditionalFormatting sqref="Z61:AA61">
    <cfRule type="cellIs" dxfId="4529" priority="128" stopIfTrue="1" operator="equal">
      <formula>"未定"</formula>
    </cfRule>
  </conditionalFormatting>
  <conditionalFormatting sqref="Z61:AA61">
    <cfRule type="cellIs" dxfId="4528" priority="127" stopIfTrue="1" operator="equal">
      <formula>"未定"</formula>
    </cfRule>
  </conditionalFormatting>
  <conditionalFormatting sqref="AD20">
    <cfRule type="cellIs" dxfId="4527" priority="123" stopIfTrue="1" operator="equal">
      <formula>"休講"</formula>
    </cfRule>
    <cfRule type="cellIs" dxfId="4526" priority="124" stopIfTrue="1" operator="equal">
      <formula>"追加"</formula>
    </cfRule>
    <cfRule type="cellIs" dxfId="4525" priority="125" stopIfTrue="1" operator="equal">
      <formula>"振替"</formula>
    </cfRule>
  </conditionalFormatting>
  <conditionalFormatting sqref="AE20">
    <cfRule type="cellIs" dxfId="4524" priority="122" stopIfTrue="1" operator="equal">
      <formula>"未定"</formula>
    </cfRule>
  </conditionalFormatting>
  <conditionalFormatting sqref="Z20:AA20">
    <cfRule type="cellIs" dxfId="4523" priority="121" stopIfTrue="1" operator="equal">
      <formula>"未定"</formula>
    </cfRule>
  </conditionalFormatting>
  <conditionalFormatting sqref="AE23 AK23 M23:O23 S23 Y23">
    <cfRule type="cellIs" dxfId="4522" priority="119" stopIfTrue="1" operator="greaterThan">
      <formula>0</formula>
    </cfRule>
    <cfRule type="cellIs" dxfId="4521" priority="120" stopIfTrue="1" operator="lessThan">
      <formula>0</formula>
    </cfRule>
  </conditionalFormatting>
  <conditionalFormatting sqref="T23:U23">
    <cfRule type="cellIs" dxfId="4520" priority="117" stopIfTrue="1" operator="greaterThan">
      <formula>0</formula>
    </cfRule>
    <cfRule type="cellIs" dxfId="4519" priority="118" stopIfTrue="1" operator="lessThan">
      <formula>0</formula>
    </cfRule>
  </conditionalFormatting>
  <conditionalFormatting sqref="Z23:AA23">
    <cfRule type="cellIs" dxfId="4518" priority="115" stopIfTrue="1" operator="greaterThan">
      <formula>0</formula>
    </cfRule>
    <cfRule type="cellIs" dxfId="4517" priority="116" stopIfTrue="1" operator="lessThan">
      <formula>0</formula>
    </cfRule>
  </conditionalFormatting>
  <conditionalFormatting sqref="AF23:AG23">
    <cfRule type="cellIs" dxfId="4516" priority="113" stopIfTrue="1" operator="greaterThan">
      <formula>0</formula>
    </cfRule>
    <cfRule type="cellIs" dxfId="4515" priority="114" stopIfTrue="1" operator="lessThan">
      <formula>0</formula>
    </cfRule>
  </conditionalFormatting>
  <conditionalFormatting sqref="K23">
    <cfRule type="cellIs" dxfId="4514" priority="111" stopIfTrue="1" operator="greaterThan">
      <formula>0</formula>
    </cfRule>
    <cfRule type="cellIs" dxfId="4513" priority="112" stopIfTrue="1" operator="lessThan">
      <formula>0</formula>
    </cfRule>
  </conditionalFormatting>
  <conditionalFormatting sqref="Q23">
    <cfRule type="cellIs" dxfId="4512" priority="109" stopIfTrue="1" operator="greaterThan">
      <formula>0</formula>
    </cfRule>
    <cfRule type="cellIs" dxfId="4511" priority="110" stopIfTrue="1" operator="lessThan">
      <formula>0</formula>
    </cfRule>
  </conditionalFormatting>
  <conditionalFormatting sqref="W23">
    <cfRule type="cellIs" dxfId="4510" priority="107" stopIfTrue="1" operator="greaterThan">
      <formula>0</formula>
    </cfRule>
    <cfRule type="cellIs" dxfId="4509" priority="108" stopIfTrue="1" operator="lessThan">
      <formula>0</formula>
    </cfRule>
  </conditionalFormatting>
  <conditionalFormatting sqref="AC23">
    <cfRule type="cellIs" dxfId="4508" priority="105" stopIfTrue="1" operator="greaterThan">
      <formula>0</formula>
    </cfRule>
    <cfRule type="cellIs" dxfId="4507" priority="106" stopIfTrue="1" operator="lessThan">
      <formula>0</formula>
    </cfRule>
  </conditionalFormatting>
  <conditionalFormatting sqref="AI23">
    <cfRule type="cellIs" dxfId="4506" priority="103" stopIfTrue="1" operator="greaterThan">
      <formula>0</formula>
    </cfRule>
    <cfRule type="cellIs" dxfId="4505" priority="104" stopIfTrue="1" operator="lessThan">
      <formula>0</formula>
    </cfRule>
  </conditionalFormatting>
  <conditionalFormatting sqref="AE33 AK33 M33:O33 S33 Y33">
    <cfRule type="cellIs" dxfId="4504" priority="101" stopIfTrue="1" operator="greaterThan">
      <formula>0</formula>
    </cfRule>
    <cfRule type="cellIs" dxfId="4503" priority="102" stopIfTrue="1" operator="lessThan">
      <formula>0</formula>
    </cfRule>
  </conditionalFormatting>
  <conditionalFormatting sqref="T33:U33">
    <cfRule type="cellIs" dxfId="4502" priority="99" stopIfTrue="1" operator="greaterThan">
      <formula>0</formula>
    </cfRule>
    <cfRule type="cellIs" dxfId="4501" priority="100" stopIfTrue="1" operator="lessThan">
      <formula>0</formula>
    </cfRule>
  </conditionalFormatting>
  <conditionalFormatting sqref="Z33:AA33">
    <cfRule type="cellIs" dxfId="4500" priority="97" stopIfTrue="1" operator="greaterThan">
      <formula>0</formula>
    </cfRule>
    <cfRule type="cellIs" dxfId="4499" priority="98" stopIfTrue="1" operator="lessThan">
      <formula>0</formula>
    </cfRule>
  </conditionalFormatting>
  <conditionalFormatting sqref="AF33:AG33">
    <cfRule type="cellIs" dxfId="4498" priority="95" stopIfTrue="1" operator="greaterThan">
      <formula>0</formula>
    </cfRule>
    <cfRule type="cellIs" dxfId="4497" priority="96" stopIfTrue="1" operator="lessThan">
      <formula>0</formula>
    </cfRule>
  </conditionalFormatting>
  <conditionalFormatting sqref="K33">
    <cfRule type="cellIs" dxfId="4496" priority="93" stopIfTrue="1" operator="greaterThan">
      <formula>0</formula>
    </cfRule>
    <cfRule type="cellIs" dxfId="4495" priority="94" stopIfTrue="1" operator="lessThan">
      <formula>0</formula>
    </cfRule>
  </conditionalFormatting>
  <conditionalFormatting sqref="Q33">
    <cfRule type="cellIs" dxfId="4494" priority="91" stopIfTrue="1" operator="greaterThan">
      <formula>0</formula>
    </cfRule>
    <cfRule type="cellIs" dxfId="4493" priority="92" stopIfTrue="1" operator="lessThan">
      <formula>0</formula>
    </cfRule>
  </conditionalFormatting>
  <conditionalFormatting sqref="W33">
    <cfRule type="cellIs" dxfId="4492" priority="89" stopIfTrue="1" operator="greaterThan">
      <formula>0</formula>
    </cfRule>
    <cfRule type="cellIs" dxfId="4491" priority="90" stopIfTrue="1" operator="lessThan">
      <formula>0</formula>
    </cfRule>
  </conditionalFormatting>
  <conditionalFormatting sqref="AC33">
    <cfRule type="cellIs" dxfId="4490" priority="87" stopIfTrue="1" operator="greaterThan">
      <formula>0</formula>
    </cfRule>
    <cfRule type="cellIs" dxfId="4489" priority="88" stopIfTrue="1" operator="lessThan">
      <formula>0</formula>
    </cfRule>
  </conditionalFormatting>
  <conditionalFormatting sqref="AI33">
    <cfRule type="cellIs" dxfId="4488" priority="85" stopIfTrue="1" operator="greaterThan">
      <formula>0</formula>
    </cfRule>
    <cfRule type="cellIs" dxfId="4487" priority="86" stopIfTrue="1" operator="lessThan">
      <formula>0</formula>
    </cfRule>
  </conditionalFormatting>
  <conditionalFormatting sqref="AE43 AK43 M43:O43 S43 Y43">
    <cfRule type="cellIs" dxfId="4486" priority="83" stopIfTrue="1" operator="greaterThan">
      <formula>0</formula>
    </cfRule>
    <cfRule type="cellIs" dxfId="4485" priority="84" stopIfTrue="1" operator="lessThan">
      <formula>0</formula>
    </cfRule>
  </conditionalFormatting>
  <conditionalFormatting sqref="T43:U43">
    <cfRule type="cellIs" dxfId="4484" priority="81" stopIfTrue="1" operator="greaterThan">
      <formula>0</formula>
    </cfRule>
    <cfRule type="cellIs" dxfId="4483" priority="82" stopIfTrue="1" operator="lessThan">
      <formula>0</formula>
    </cfRule>
  </conditionalFormatting>
  <conditionalFormatting sqref="Z43:AA43">
    <cfRule type="cellIs" dxfId="4482" priority="79" stopIfTrue="1" operator="greaterThan">
      <formula>0</formula>
    </cfRule>
    <cfRule type="cellIs" dxfId="4481" priority="80" stopIfTrue="1" operator="lessThan">
      <formula>0</formula>
    </cfRule>
  </conditionalFormatting>
  <conditionalFormatting sqref="AF43:AG43">
    <cfRule type="cellIs" dxfId="4480" priority="77" stopIfTrue="1" operator="greaterThan">
      <formula>0</formula>
    </cfRule>
    <cfRule type="cellIs" dxfId="4479" priority="78" stopIfTrue="1" operator="lessThan">
      <formula>0</formula>
    </cfRule>
  </conditionalFormatting>
  <conditionalFormatting sqref="K43">
    <cfRule type="cellIs" dxfId="4478" priority="75" stopIfTrue="1" operator="greaterThan">
      <formula>0</formula>
    </cfRule>
    <cfRule type="cellIs" dxfId="4477" priority="76" stopIfTrue="1" operator="lessThan">
      <formula>0</formula>
    </cfRule>
  </conditionalFormatting>
  <conditionalFormatting sqref="Q43">
    <cfRule type="cellIs" dxfId="4476" priority="73" stopIfTrue="1" operator="greaterThan">
      <formula>0</formula>
    </cfRule>
    <cfRule type="cellIs" dxfId="4475" priority="74" stopIfTrue="1" operator="lessThan">
      <formula>0</formula>
    </cfRule>
  </conditionalFormatting>
  <conditionalFormatting sqref="W43">
    <cfRule type="cellIs" dxfId="4474" priority="71" stopIfTrue="1" operator="greaterThan">
      <formula>0</formula>
    </cfRule>
    <cfRule type="cellIs" dxfId="4473" priority="72" stopIfTrue="1" operator="lessThan">
      <formula>0</formula>
    </cfRule>
  </conditionalFormatting>
  <conditionalFormatting sqref="AC43">
    <cfRule type="cellIs" dxfId="4472" priority="69" stopIfTrue="1" operator="greaterThan">
      <formula>0</formula>
    </cfRule>
    <cfRule type="cellIs" dxfId="4471" priority="70" stopIfTrue="1" operator="lessThan">
      <formula>0</formula>
    </cfRule>
  </conditionalFormatting>
  <conditionalFormatting sqref="AI43">
    <cfRule type="cellIs" dxfId="4470" priority="67" stopIfTrue="1" operator="greaterThan">
      <formula>0</formula>
    </cfRule>
    <cfRule type="cellIs" dxfId="4469" priority="68" stopIfTrue="1" operator="lessThan">
      <formula>0</formula>
    </cfRule>
  </conditionalFormatting>
  <conditionalFormatting sqref="AE53 AK53 M53:O53 S53 Y53">
    <cfRule type="cellIs" dxfId="4468" priority="65" stopIfTrue="1" operator="greaterThan">
      <formula>0</formula>
    </cfRule>
    <cfRule type="cellIs" dxfId="4467" priority="66" stopIfTrue="1" operator="lessThan">
      <formula>0</formula>
    </cfRule>
  </conditionalFormatting>
  <conditionalFormatting sqref="T53:U53">
    <cfRule type="cellIs" dxfId="4466" priority="63" stopIfTrue="1" operator="greaterThan">
      <formula>0</formula>
    </cfRule>
    <cfRule type="cellIs" dxfId="4465" priority="64" stopIfTrue="1" operator="lessThan">
      <formula>0</formula>
    </cfRule>
  </conditionalFormatting>
  <conditionalFormatting sqref="Z53:AA53">
    <cfRule type="cellIs" dxfId="4464" priority="61" stopIfTrue="1" operator="greaterThan">
      <formula>0</formula>
    </cfRule>
    <cfRule type="cellIs" dxfId="4463" priority="62" stopIfTrue="1" operator="lessThan">
      <formula>0</formula>
    </cfRule>
  </conditionalFormatting>
  <conditionalFormatting sqref="AF53:AG53">
    <cfRule type="cellIs" dxfId="4462" priority="59" stopIfTrue="1" operator="greaterThan">
      <formula>0</formula>
    </cfRule>
    <cfRule type="cellIs" dxfId="4461" priority="60" stopIfTrue="1" operator="lessThan">
      <formula>0</formula>
    </cfRule>
  </conditionalFormatting>
  <conditionalFormatting sqref="K53">
    <cfRule type="cellIs" dxfId="4460" priority="57" stopIfTrue="1" operator="greaterThan">
      <formula>0</formula>
    </cfRule>
    <cfRule type="cellIs" dxfId="4459" priority="58" stopIfTrue="1" operator="lessThan">
      <formula>0</formula>
    </cfRule>
  </conditionalFormatting>
  <conditionalFormatting sqref="Q53">
    <cfRule type="cellIs" dxfId="4458" priority="55" stopIfTrue="1" operator="greaterThan">
      <formula>0</formula>
    </cfRule>
    <cfRule type="cellIs" dxfId="4457" priority="56" stopIfTrue="1" operator="lessThan">
      <formula>0</formula>
    </cfRule>
  </conditionalFormatting>
  <conditionalFormatting sqref="W53">
    <cfRule type="cellIs" dxfId="4456" priority="53" stopIfTrue="1" operator="greaterThan">
      <formula>0</formula>
    </cfRule>
    <cfRule type="cellIs" dxfId="4455" priority="54" stopIfTrue="1" operator="lessThan">
      <formula>0</formula>
    </cfRule>
  </conditionalFormatting>
  <conditionalFormatting sqref="AC53">
    <cfRule type="cellIs" dxfId="4454" priority="51" stopIfTrue="1" operator="greaterThan">
      <formula>0</formula>
    </cfRule>
    <cfRule type="cellIs" dxfId="4453" priority="52" stopIfTrue="1" operator="lessThan">
      <formula>0</formula>
    </cfRule>
  </conditionalFormatting>
  <conditionalFormatting sqref="AI53">
    <cfRule type="cellIs" dxfId="4452" priority="49" stopIfTrue="1" operator="greaterThan">
      <formula>0</formula>
    </cfRule>
    <cfRule type="cellIs" dxfId="4451" priority="50" stopIfTrue="1" operator="lessThan">
      <formula>0</formula>
    </cfRule>
  </conditionalFormatting>
  <conditionalFormatting sqref="AE63 AK63 M63:O63 S63 Y63">
    <cfRule type="cellIs" dxfId="4450" priority="47" stopIfTrue="1" operator="greaterThan">
      <formula>0</formula>
    </cfRule>
    <cfRule type="cellIs" dxfId="4449" priority="48" stopIfTrue="1" operator="lessThan">
      <formula>0</formula>
    </cfRule>
  </conditionalFormatting>
  <conditionalFormatting sqref="T63:U63">
    <cfRule type="cellIs" dxfId="4448" priority="45" stopIfTrue="1" operator="greaterThan">
      <formula>0</formula>
    </cfRule>
    <cfRule type="cellIs" dxfId="4447" priority="46" stopIfTrue="1" operator="lessThan">
      <formula>0</formula>
    </cfRule>
  </conditionalFormatting>
  <conditionalFormatting sqref="Z63:AA63">
    <cfRule type="cellIs" dxfId="4446" priority="43" stopIfTrue="1" operator="greaterThan">
      <formula>0</formula>
    </cfRule>
    <cfRule type="cellIs" dxfId="4445" priority="44" stopIfTrue="1" operator="lessThan">
      <formula>0</formula>
    </cfRule>
  </conditionalFormatting>
  <conditionalFormatting sqref="AF63:AG63">
    <cfRule type="cellIs" dxfId="4444" priority="41" stopIfTrue="1" operator="greaterThan">
      <formula>0</formula>
    </cfRule>
    <cfRule type="cellIs" dxfId="4443" priority="42" stopIfTrue="1" operator="lessThan">
      <formula>0</formula>
    </cfRule>
  </conditionalFormatting>
  <conditionalFormatting sqref="K63">
    <cfRule type="cellIs" dxfId="4442" priority="39" stopIfTrue="1" operator="greaterThan">
      <formula>0</formula>
    </cfRule>
    <cfRule type="cellIs" dxfId="4441" priority="40" stopIfTrue="1" operator="lessThan">
      <formula>0</formula>
    </cfRule>
  </conditionalFormatting>
  <conditionalFormatting sqref="Q63">
    <cfRule type="cellIs" dxfId="4440" priority="37" stopIfTrue="1" operator="greaterThan">
      <formula>0</formula>
    </cfRule>
    <cfRule type="cellIs" dxfId="4439" priority="38" stopIfTrue="1" operator="lessThan">
      <formula>0</formula>
    </cfRule>
  </conditionalFormatting>
  <conditionalFormatting sqref="W63">
    <cfRule type="cellIs" dxfId="4438" priority="35" stopIfTrue="1" operator="greaterThan">
      <formula>0</formula>
    </cfRule>
    <cfRule type="cellIs" dxfId="4437" priority="36" stopIfTrue="1" operator="lessThan">
      <formula>0</formula>
    </cfRule>
  </conditionalFormatting>
  <conditionalFormatting sqref="AC63">
    <cfRule type="cellIs" dxfId="4436" priority="33" stopIfTrue="1" operator="greaterThan">
      <formula>0</formula>
    </cfRule>
    <cfRule type="cellIs" dxfId="4435" priority="34" stopIfTrue="1" operator="lessThan">
      <formula>0</formula>
    </cfRule>
  </conditionalFormatting>
  <conditionalFormatting sqref="AI63">
    <cfRule type="cellIs" dxfId="4434" priority="31" stopIfTrue="1" operator="greaterThan">
      <formula>0</formula>
    </cfRule>
    <cfRule type="cellIs" dxfId="4433" priority="32" stopIfTrue="1" operator="lessThan">
      <formula>0</formula>
    </cfRule>
  </conditionalFormatting>
  <conditionalFormatting sqref="AE74 AK74 M74:O74 S74 Y74">
    <cfRule type="cellIs" dxfId="4432" priority="29" stopIfTrue="1" operator="greaterThan">
      <formula>0</formula>
    </cfRule>
    <cfRule type="cellIs" dxfId="4431" priority="30" stopIfTrue="1" operator="lessThan">
      <formula>0</formula>
    </cfRule>
  </conditionalFormatting>
  <conditionalFormatting sqref="T74:U74">
    <cfRule type="cellIs" dxfId="4430" priority="27" stopIfTrue="1" operator="greaterThan">
      <formula>0</formula>
    </cfRule>
    <cfRule type="cellIs" dxfId="4429" priority="28" stopIfTrue="1" operator="lessThan">
      <formula>0</formula>
    </cfRule>
  </conditionalFormatting>
  <conditionalFormatting sqref="Z74:AA74">
    <cfRule type="cellIs" dxfId="4428" priority="25" stopIfTrue="1" operator="greaterThan">
      <formula>0</formula>
    </cfRule>
    <cfRule type="cellIs" dxfId="4427" priority="26" stopIfTrue="1" operator="lessThan">
      <formula>0</formula>
    </cfRule>
  </conditionalFormatting>
  <conditionalFormatting sqref="AF74:AG74">
    <cfRule type="cellIs" dxfId="4426" priority="23" stopIfTrue="1" operator="greaterThan">
      <formula>0</formula>
    </cfRule>
    <cfRule type="cellIs" dxfId="4425" priority="24" stopIfTrue="1" operator="lessThan">
      <formula>0</formula>
    </cfRule>
  </conditionalFormatting>
  <conditionalFormatting sqref="K74">
    <cfRule type="cellIs" dxfId="4424" priority="21" stopIfTrue="1" operator="greaterThan">
      <formula>0</formula>
    </cfRule>
    <cfRule type="cellIs" dxfId="4423" priority="22" stopIfTrue="1" operator="lessThan">
      <formula>0</formula>
    </cfRule>
  </conditionalFormatting>
  <conditionalFormatting sqref="Q74">
    <cfRule type="cellIs" dxfId="4422" priority="19" stopIfTrue="1" operator="greaterThan">
      <formula>0</formula>
    </cfRule>
    <cfRule type="cellIs" dxfId="4421" priority="20" stopIfTrue="1" operator="lessThan">
      <formula>0</formula>
    </cfRule>
  </conditionalFormatting>
  <conditionalFormatting sqref="W74">
    <cfRule type="cellIs" dxfId="4420" priority="17" stopIfTrue="1" operator="greaterThan">
      <formula>0</formula>
    </cfRule>
    <cfRule type="cellIs" dxfId="4419" priority="18" stopIfTrue="1" operator="lessThan">
      <formula>0</formula>
    </cfRule>
  </conditionalFormatting>
  <conditionalFormatting sqref="AC74">
    <cfRule type="cellIs" dxfId="4418" priority="15" stopIfTrue="1" operator="greaterThan">
      <formula>0</formula>
    </cfRule>
    <cfRule type="cellIs" dxfId="4417" priority="16" stopIfTrue="1" operator="lessThan">
      <formula>0</formula>
    </cfRule>
  </conditionalFormatting>
  <conditionalFormatting sqref="AI74">
    <cfRule type="cellIs" dxfId="4416" priority="13" stopIfTrue="1" operator="greaterThan">
      <formula>0</formula>
    </cfRule>
    <cfRule type="cellIs" dxfId="4415" priority="14" stopIfTrue="1" operator="lessThan">
      <formula>0</formula>
    </cfRule>
  </conditionalFormatting>
  <conditionalFormatting sqref="X68">
    <cfRule type="cellIs" dxfId="4414" priority="9" stopIfTrue="1" operator="equal">
      <formula>"休講"</formula>
    </cfRule>
    <cfRule type="cellIs" dxfId="4413" priority="10" stopIfTrue="1" operator="equal">
      <formula>"追加"</formula>
    </cfRule>
    <cfRule type="cellIs" dxfId="4412" priority="11" stopIfTrue="1" operator="equal">
      <formula>"振替"</formula>
    </cfRule>
  </conditionalFormatting>
  <conditionalFormatting sqref="Y68">
    <cfRule type="cellIs" dxfId="4411" priority="12" stopIfTrue="1" operator="equal">
      <formula>"未定"</formula>
    </cfRule>
  </conditionalFormatting>
  <conditionalFormatting sqref="T68">
    <cfRule type="cellIs" dxfId="4410" priority="8" stopIfTrue="1" operator="equal">
      <formula>"未定"</formula>
    </cfRule>
  </conditionalFormatting>
  <conditionalFormatting sqref="U68">
    <cfRule type="cellIs" dxfId="4409" priority="7" stopIfTrue="1" operator="equal">
      <formula>"未定"</formula>
    </cfRule>
  </conditionalFormatting>
  <conditionalFormatting sqref="N37:O37">
    <cfRule type="cellIs" dxfId="4408" priority="5" stopIfTrue="1" operator="equal">
      <formula>"未定"</formula>
    </cfRule>
  </conditionalFormatting>
  <conditionalFormatting sqref="N37:O37">
    <cfRule type="cellIs" dxfId="4407" priority="6" stopIfTrue="1" operator="equal">
      <formula>"未定"</formula>
    </cfRule>
  </conditionalFormatting>
  <conditionalFormatting sqref="R37">
    <cfRule type="cellIs" dxfId="4406" priority="2" stopIfTrue="1" operator="equal">
      <formula>"休講"</formula>
    </cfRule>
    <cfRule type="cellIs" dxfId="4405" priority="3" stopIfTrue="1" operator="equal">
      <formula>"追加"</formula>
    </cfRule>
    <cfRule type="cellIs" dxfId="4404" priority="4" stopIfTrue="1" operator="equal">
      <formula>"振替"</formula>
    </cfRule>
  </conditionalFormatting>
  <conditionalFormatting sqref="S37">
    <cfRule type="cellIs" dxfId="4403" priority="1" stopIfTrue="1" operator="equal">
      <formula>"未定"</formula>
    </cfRule>
  </conditionalFormatting>
  <dataValidations count="9">
    <dataValidation type="list" allowBlank="1" showInputMessage="1" showErrorMessage="1" promptTitle="講師名" prompt="講師名を選択して下さい" sqref="Y15:Y22 M15:M17 M35:M37 AE20 AK15:AK22 AE15:AE18 M25:M27 AK25:AK32 AE30:AE32 M66:M68 AE25:AE28 S15:S18 AK35:AK42 Y66:Y73 M45:M47 Y45:Y50 S55:S62 AK45:AK52 M55:M57 AE35:AE42 AK55:AK62 AK66:AK73 S66:S73 S45:S52 AE66:AE73 Y35:Y42 AE55 AD56 Y25:Y32 S25:S32 AE45:AE50 Y55:Y62 AE57:AE62 S35:S42" xr:uid="{C6AAE6C8-B27D-4BB6-B77A-970EA4C539E6}">
      <formula1>INDIRECT("data!$i$3:$i$50")</formula1>
    </dataValidation>
    <dataValidation type="list" allowBlank="1" showInputMessage="1" showErrorMessage="1" promptTitle="科目" prompt="科目を選択して下さい" sqref="K47 K55 K57 K45 K35:K36 K66:K67 W19" xr:uid="{219101AA-3C00-49BB-85E6-8FD5C33A64A7}">
      <formula1>INDIRECT("data!$Ａｄ$3:$Ａｄ$100")</formula1>
    </dataValidation>
    <dataValidation type="list" allowBlank="1" showInputMessage="1" showErrorMessage="1" promptTitle="生徒略称" prompt="生徒略称を選択して下さい" sqref="J36 J47 J55 J57 J45 J66:J67" xr:uid="{C1EFCA74-D7E3-4937-B9EE-32B17D3393E7}">
      <formula1>INDIRECT("data!$ｚ$3:$ｚ$100")</formula1>
    </dataValidation>
    <dataValidation type="list" allowBlank="1" showInputMessage="1" showErrorMessage="1" promptTitle="授業区分" prompt="選択して下さい" sqref="R45:R52 X25:X28 R15:R18 AD15:AD18 AJ15:AJ18 L15:L17 AD20 X15:X19 AD25:AD28 AJ25:AJ28 R25:R28 L25:L27 L35:L36 AJ35:AJ42 R40:R42 L45:L47 X39:X42 R55:R62 AJ45:AJ52 L55:L57 AD35:AD42 AJ55:AJ62 R66:R73 AJ66:AJ73 L66:L68 X55:X62 AD66:AD73 X45:X50 X66:X73 AD45:AD50 X36 AD55:AD62 R38" xr:uid="{936F6866-C53C-407C-948C-E66A0377AA6F}">
      <formula1>INDIRECT("data!$c$4:$c$10")</formula1>
    </dataValidation>
    <dataValidation type="list" allowBlank="1" showInputMessage="1" showErrorMessage="1" promptTitle="科目" prompt="科目を選択して下さい" sqref="K56 K37 K46 K15:K17 AC15:AC18 AC54:AC62 AI15:AI22 AC24:AC28 W66:W73 K25:K27 AC30:AC32 K68 AI24:AI32 W34:W42 Q15:Q18 W20:W22 AI34:AI42 Q30:Q32 W54:W62 Q54:Q62 Q44:Q52 AI44:AI52 AI54:AI62 Q66:Q73 AI66:AI73 AC34:AC42 AC66:AC72 Q24:Q26 Q34 AC48:AC50 W44:W50 AC44:AC46 W32 W15:W18 W24:W30 Q37:Q42" xr:uid="{EA7D6CDD-A63F-4306-8C16-353ED05A091B}">
      <formula1>INDIRECT("data!$ae$3:$ae$100")</formula1>
    </dataValidation>
    <dataValidation type="list" allowBlank="1" showInputMessage="1" showErrorMessage="1" promptTitle="生徒略称" prompt="生徒略称を選択して下さい" sqref="J56 J37 J46 AH35:AH42 J15:J17 AB20 AH15:AH22 P15:P18 AB15:AB18 J25:J27 AH25:AH32 AB30:AB32 AB66:AB73 J35 P45:P52 V45:V50 P66:P73 AH45:AH52 J68 AB35:AB42 AH55:AH62 AH66:AH73 V15:V22 V66:V73 V55:V62 P25:P32 V25:V32 AB25:AB28 P39 AB45:AB50 V35:V42 P55:P62 AB55:AB62 P35:P37" xr:uid="{B3BA135E-4522-41BB-A4EA-07425DB5077F}">
      <formula1>INDIRECT("data!$S$3:$S$100")</formula1>
    </dataValidation>
    <dataValidation type="list" allowBlank="1" showInputMessage="1" showErrorMessage="1" sqref="P38 P40:P42" xr:uid="{8CCE8162-2208-4777-A1B6-928C2C7C6715}">
      <formula1>INDIRECT("data!$S$3:$S$100")</formula1>
    </dataValidation>
    <dataValidation type="list" allowBlank="1" showInputMessage="1" showErrorMessage="1" promptTitle="授業区分" prompt="選択して下さい" sqref="AD30:AD32 L37 X37:X38 AJ29:AJ32 X29:X32 X35 AJ19:AJ22 R29:R32 R35:R37 R39 X20:X22" xr:uid="{F45D27EA-7454-49E2-99A3-80FCCA9D3833}">
      <formula1>INDIRECT("data!$c$4:$c$13")</formula1>
    </dataValidation>
    <dataValidation type="list" allowBlank="1" showInputMessage="1" showErrorMessage="1" promptTitle="科目" prompt="科目を選択して下さい" sqref="W31 AC20" xr:uid="{FC5F9631-8999-4184-BE0A-FC7FAEB46691}">
      <formula1>INDIRECT("data!$af$3:$af$100")</formula1>
    </dataValidation>
  </dataValidations>
  <pageMargins left="0.25" right="0.25" top="0.75" bottom="0.75" header="0.3" footer="0.3"/>
  <pageSetup paperSize="9" scale="4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503AA-01C8-4C19-852B-201ECB83A4EB}">
  <sheetPr>
    <pageSetUpPr fitToPage="1"/>
  </sheetPr>
  <dimension ref="B1:AN75"/>
  <sheetViews>
    <sheetView zoomScaleNormal="100" workbookViewId="0">
      <pane ySplit="13" topLeftCell="A14" activePane="bottomLeft" state="frozen"/>
      <selection activeCell="R37" sqref="R37"/>
      <selection pane="bottomLeft" activeCell="Q77" sqref="Q77"/>
    </sheetView>
  </sheetViews>
  <sheetFormatPr defaultColWidth="9" defaultRowHeight="11.25" customHeight="1" x14ac:dyDescent="0.2"/>
  <cols>
    <col min="1" max="1" width="3" style="23" customWidth="1"/>
    <col min="2" max="2" width="7.453125" style="23" customWidth="1"/>
    <col min="3" max="3" width="3.08984375" style="23" customWidth="1"/>
    <col min="4" max="7" width="6.26953125" style="23" customWidth="1"/>
    <col min="8" max="11" width="5.6328125" style="23" customWidth="1"/>
    <col min="12" max="12" width="7" style="23" customWidth="1"/>
    <col min="13" max="36" width="5.6328125" style="23" customWidth="1"/>
    <col min="37" max="38" width="9" style="23"/>
    <col min="39" max="39" width="15.7265625" style="23" customWidth="1"/>
    <col min="40" max="16384" width="9" style="23"/>
  </cols>
  <sheetData>
    <row r="1" spans="2:40" ht="10.5" customHeight="1" thickBot="1" x14ac:dyDescent="0.25">
      <c r="B1" s="24"/>
      <c r="C1" s="24"/>
      <c r="D1" s="24"/>
      <c r="E1" s="24"/>
    </row>
    <row r="2" spans="2:40" s="167" customFormat="1" ht="11.25" customHeight="1" x14ac:dyDescent="0.2">
      <c r="B2" s="1244">
        <f>日付!A1</f>
        <v>43709</v>
      </c>
      <c r="C2" s="1245"/>
      <c r="D2" s="1245"/>
      <c r="E2" s="1248" t="s">
        <v>133</v>
      </c>
      <c r="F2" s="1248"/>
      <c r="G2" s="1248"/>
      <c r="H2" s="1248"/>
      <c r="I2" s="1248"/>
      <c r="J2" s="1248"/>
      <c r="K2" s="1249"/>
      <c r="L2" s="25"/>
      <c r="M2" s="1252">
        <f>日付!A1</f>
        <v>43709</v>
      </c>
      <c r="N2" s="1253"/>
      <c r="O2" s="1227" t="s">
        <v>433</v>
      </c>
      <c r="P2" s="1256">
        <f>EOMONTH(M2,0)</f>
        <v>43738</v>
      </c>
      <c r="Q2" s="1257"/>
      <c r="R2" s="1260"/>
      <c r="S2" s="1261"/>
      <c r="V2" s="168" t="s">
        <v>137</v>
      </c>
      <c r="W2" s="169"/>
      <c r="X2" s="170" t="s">
        <v>31</v>
      </c>
      <c r="AC2" s="171"/>
      <c r="AD2" s="172"/>
      <c r="AE2" s="173" t="s">
        <v>3</v>
      </c>
      <c r="AF2" s="174"/>
      <c r="AG2" s="174"/>
      <c r="AH2" s="174"/>
      <c r="AI2" s="1276" t="s">
        <v>165</v>
      </c>
      <c r="AJ2" s="1227"/>
      <c r="AK2" s="1227"/>
      <c r="AL2" s="1229" t="s">
        <v>166</v>
      </c>
    </row>
    <row r="3" spans="2:40" s="167" customFormat="1" ht="11.25" customHeight="1" thickBot="1" x14ac:dyDescent="0.25">
      <c r="B3" s="1246"/>
      <c r="C3" s="1247"/>
      <c r="D3" s="1247"/>
      <c r="E3" s="1250"/>
      <c r="F3" s="1250"/>
      <c r="G3" s="1250"/>
      <c r="H3" s="1250"/>
      <c r="I3" s="1250"/>
      <c r="J3" s="1250"/>
      <c r="K3" s="1251"/>
      <c r="L3" s="25"/>
      <c r="M3" s="1254"/>
      <c r="N3" s="1255"/>
      <c r="O3" s="1228"/>
      <c r="P3" s="1258"/>
      <c r="Q3" s="1259"/>
      <c r="R3" s="1262"/>
      <c r="S3" s="1258"/>
      <c r="V3" s="175" t="s">
        <v>138</v>
      </c>
      <c r="W3" s="176"/>
      <c r="X3" s="177" t="s">
        <v>31</v>
      </c>
      <c r="Z3" s="178"/>
      <c r="AA3" s="178"/>
      <c r="AB3" s="178"/>
      <c r="AC3" s="179"/>
      <c r="AD3" s="180"/>
      <c r="AE3" s="181">
        <f>COUNTA(AC2:AD3)</f>
        <v>0</v>
      </c>
      <c r="AF3" s="174"/>
      <c r="AG3" s="174"/>
      <c r="AH3" s="174"/>
      <c r="AI3" s="1277"/>
      <c r="AJ3" s="1228"/>
      <c r="AK3" s="1228"/>
      <c r="AL3" s="1230"/>
    </row>
    <row r="4" spans="2:40" s="167" customFormat="1" ht="11.25" hidden="1" customHeight="1" thickBot="1" x14ac:dyDescent="0.25">
      <c r="B4" s="41"/>
      <c r="C4" s="41"/>
      <c r="D4" s="41"/>
      <c r="E4" s="2"/>
      <c r="F4" s="2"/>
      <c r="G4" s="2"/>
      <c r="H4" s="2"/>
      <c r="I4" s="2"/>
      <c r="J4" s="2"/>
      <c r="K4" s="2"/>
      <c r="L4" s="25"/>
      <c r="M4" s="183"/>
      <c r="N4" s="183"/>
      <c r="O4" s="183"/>
      <c r="P4" s="183"/>
      <c r="Q4" s="184"/>
      <c r="R4" s="185"/>
      <c r="S4" s="185"/>
      <c r="W4" s="186"/>
      <c r="X4" s="186"/>
      <c r="Y4" s="187"/>
      <c r="Z4" s="178"/>
      <c r="AA4" s="178"/>
      <c r="AB4" s="178"/>
      <c r="AC4" s="188"/>
      <c r="AD4" s="188"/>
      <c r="AF4" s="174"/>
      <c r="AG4" s="174"/>
      <c r="AH4" s="174"/>
      <c r="AI4" s="182"/>
      <c r="AJ4" s="184"/>
      <c r="AK4" s="184"/>
      <c r="AL4" s="182"/>
    </row>
    <row r="5" spans="2:40" s="167" customFormat="1" ht="11.25" customHeight="1" thickBot="1" x14ac:dyDescent="0.25">
      <c r="B5" s="1231" t="s">
        <v>126</v>
      </c>
      <c r="C5" s="1234" t="s">
        <v>38</v>
      </c>
      <c r="D5" s="1236" t="s">
        <v>25</v>
      </c>
      <c r="E5" s="1238" t="s">
        <v>26</v>
      </c>
      <c r="F5" s="1240" t="s">
        <v>767</v>
      </c>
      <c r="G5" s="1242" t="s">
        <v>768</v>
      </c>
      <c r="H5" s="1240" t="s">
        <v>99</v>
      </c>
      <c r="I5" s="1263" t="s">
        <v>100</v>
      </c>
      <c r="J5" s="1240" t="s">
        <v>31</v>
      </c>
      <c r="K5" s="1265" t="s">
        <v>434</v>
      </c>
      <c r="L5" s="1268" t="s">
        <v>435</v>
      </c>
      <c r="M5" s="550"/>
      <c r="N5" s="547"/>
      <c r="O5" s="1271" t="s">
        <v>171</v>
      </c>
      <c r="P5" s="1272"/>
      <c r="Q5" s="701" t="s">
        <v>25</v>
      </c>
      <c r="R5" s="190" t="s">
        <v>26</v>
      </c>
      <c r="S5" s="190" t="s">
        <v>169</v>
      </c>
      <c r="T5" s="190" t="s">
        <v>98</v>
      </c>
      <c r="U5" s="190" t="s">
        <v>99</v>
      </c>
      <c r="V5" s="1273" t="s">
        <v>30</v>
      </c>
      <c r="W5" s="1274"/>
      <c r="X5" s="1275"/>
      <c r="Y5" s="705"/>
      <c r="Z5" s="705"/>
      <c r="AA5" s="705"/>
      <c r="AB5" s="706"/>
      <c r="AC5" s="704"/>
      <c r="AD5" s="1219" t="s">
        <v>172</v>
      </c>
      <c r="AE5" s="1221" t="s">
        <v>57</v>
      </c>
      <c r="AF5" s="191"/>
      <c r="AG5" s="191"/>
      <c r="AH5" s="191"/>
      <c r="AI5" s="191"/>
      <c r="AJ5" s="191"/>
      <c r="AK5" s="186"/>
      <c r="AL5" s="1188"/>
      <c r="AM5" s="186"/>
    </row>
    <row r="6" spans="2:40" s="186" customFormat="1" ht="11.25" customHeight="1" thickBot="1" x14ac:dyDescent="0.25">
      <c r="B6" s="1232"/>
      <c r="C6" s="1235"/>
      <c r="D6" s="1237"/>
      <c r="E6" s="1239"/>
      <c r="F6" s="1241"/>
      <c r="G6" s="1243"/>
      <c r="H6" s="1241"/>
      <c r="I6" s="1264"/>
      <c r="J6" s="1241"/>
      <c r="K6" s="1266"/>
      <c r="L6" s="1269"/>
      <c r="M6" s="550"/>
      <c r="N6" s="548"/>
      <c r="O6" s="1222" t="str">
        <f>H12</f>
        <v>15：15～16:45</v>
      </c>
      <c r="P6" s="1223"/>
      <c r="Q6" s="192">
        <f>K23</f>
        <v>1</v>
      </c>
      <c r="R6" s="193">
        <f>K33</f>
        <v>1</v>
      </c>
      <c r="S6" s="192">
        <f>K43</f>
        <v>1</v>
      </c>
      <c r="T6" s="192">
        <f>K53</f>
        <v>1</v>
      </c>
      <c r="U6" s="192">
        <f>K63</f>
        <v>0</v>
      </c>
      <c r="V6" s="1224" t="str">
        <f>H65</f>
        <v>13：00～14：30</v>
      </c>
      <c r="W6" s="1225"/>
      <c r="X6" s="708">
        <f>K74</f>
        <v>0</v>
      </c>
      <c r="Y6" s="1226"/>
      <c r="Z6" s="1226"/>
      <c r="AA6" s="707"/>
      <c r="AB6" s="707"/>
      <c r="AC6" s="704"/>
      <c r="AD6" s="1219"/>
      <c r="AE6" s="1221"/>
      <c r="AF6" s="194"/>
      <c r="AG6" s="194"/>
      <c r="AH6" s="194"/>
      <c r="AI6" s="194"/>
      <c r="AJ6" s="702"/>
      <c r="AL6" s="1188"/>
    </row>
    <row r="7" spans="2:40" s="186" customFormat="1" ht="11.25" customHeight="1" x14ac:dyDescent="0.2">
      <c r="B7" s="1232"/>
      <c r="C7" s="45" t="s">
        <v>129</v>
      </c>
      <c r="D7" s="47">
        <f>IF(ISBLANK(C18),"",C18)</f>
        <v>4</v>
      </c>
      <c r="E7" s="47">
        <f>IF(ISBLANK(C28),"",C28)</f>
        <v>4</v>
      </c>
      <c r="F7" s="47">
        <f>IF(ISBLANK(C38),"",C38)</f>
        <v>4</v>
      </c>
      <c r="G7" s="47">
        <f>IF(ISBLANK(C38),"",C38)</f>
        <v>4</v>
      </c>
      <c r="H7" s="47">
        <f>IF(ISBLANK(C38),"",C38)</f>
        <v>4</v>
      </c>
      <c r="I7" s="47">
        <f>IF(ISBLANK(C69),"",C69)</f>
        <v>5</v>
      </c>
      <c r="J7" s="47"/>
      <c r="K7" s="1266"/>
      <c r="L7" s="1269"/>
      <c r="M7" s="550"/>
      <c r="N7" s="548"/>
      <c r="O7" s="1209" t="str">
        <f>N12</f>
        <v>16：50～18：20</v>
      </c>
      <c r="P7" s="1210"/>
      <c r="Q7" s="196">
        <f>Q23</f>
        <v>2</v>
      </c>
      <c r="R7" s="197">
        <f>Q33</f>
        <v>4</v>
      </c>
      <c r="S7" s="196">
        <f>Q43</f>
        <v>3</v>
      </c>
      <c r="T7" s="196">
        <f>Q53</f>
        <v>4</v>
      </c>
      <c r="U7" s="196">
        <f>Q63</f>
        <v>2</v>
      </c>
      <c r="V7" s="1211" t="str">
        <f>N65</f>
        <v>14：35～16：05</v>
      </c>
      <c r="W7" s="1212"/>
      <c r="X7" s="709">
        <f>Q74</f>
        <v>1</v>
      </c>
      <c r="Y7" s="1213"/>
      <c r="Z7" s="1213"/>
      <c r="AA7" s="706"/>
      <c r="AB7" s="705"/>
      <c r="AC7" s="704"/>
      <c r="AD7" s="1217" t="s">
        <v>174</v>
      </c>
      <c r="AE7" s="1219" t="s">
        <v>436</v>
      </c>
      <c r="AF7" s="198"/>
      <c r="AG7" s="198"/>
      <c r="AH7" s="198"/>
      <c r="AI7" s="198"/>
      <c r="AJ7" s="702"/>
      <c r="AL7" s="1220"/>
    </row>
    <row r="8" spans="2:40" s="186" customFormat="1" ht="11.25" customHeight="1" thickBot="1" x14ac:dyDescent="0.25">
      <c r="B8" s="1232"/>
      <c r="C8" s="45" t="s">
        <v>437</v>
      </c>
      <c r="D8" s="50">
        <f>IF(ISBLANK(C21),"",C21)</f>
        <v>7</v>
      </c>
      <c r="E8" s="51">
        <f>IF(ISBLANK(C31),"",C31)</f>
        <v>7</v>
      </c>
      <c r="F8" s="51">
        <f>IF(ISBLANK(C41),"",C41)</f>
        <v>7</v>
      </c>
      <c r="G8" s="51">
        <f>IF(ISBLANK(C41),"",C41)</f>
        <v>7</v>
      </c>
      <c r="H8" s="51">
        <f>IF(ISBLANK(C41),"",C41)</f>
        <v>7</v>
      </c>
      <c r="I8" s="51">
        <f>IF(ISBLANK(C72),"",C72)</f>
        <v>7</v>
      </c>
      <c r="J8" s="51"/>
      <c r="K8" s="1267"/>
      <c r="L8" s="1270"/>
      <c r="M8" s="550"/>
      <c r="N8" s="548"/>
      <c r="O8" s="1209" t="str">
        <f>T12</f>
        <v>18：25～19：55</v>
      </c>
      <c r="P8" s="1210"/>
      <c r="Q8" s="196">
        <f>W23</f>
        <v>3</v>
      </c>
      <c r="R8" s="197">
        <f>W33</f>
        <v>3</v>
      </c>
      <c r="S8" s="703">
        <f>W43</f>
        <v>4</v>
      </c>
      <c r="T8" s="196">
        <f>W53</f>
        <v>4</v>
      </c>
      <c r="U8" s="196">
        <f>W63</f>
        <v>4</v>
      </c>
      <c r="V8" s="1211" t="str">
        <f>T65</f>
        <v>16：10～17：40</v>
      </c>
      <c r="W8" s="1212"/>
      <c r="X8" s="709">
        <f>W74</f>
        <v>3</v>
      </c>
      <c r="Y8" s="1213"/>
      <c r="Z8" s="1213"/>
      <c r="AA8" s="706"/>
      <c r="AB8" s="705"/>
      <c r="AC8" s="704"/>
      <c r="AD8" s="1218"/>
      <c r="AE8" s="1219"/>
      <c r="AF8" s="198"/>
      <c r="AG8" s="198"/>
      <c r="AH8" s="198"/>
      <c r="AI8" s="198"/>
      <c r="AJ8" s="702"/>
      <c r="AL8" s="1188"/>
    </row>
    <row r="9" spans="2:40" s="186" customFormat="1" ht="11.25" customHeight="1" thickTop="1" thickBot="1" x14ac:dyDescent="0.25">
      <c r="B9" s="1232"/>
      <c r="C9" s="46" t="s">
        <v>135</v>
      </c>
      <c r="D9" s="48">
        <f>IF(ISBLANK(B15),"",B19)</f>
        <v>9</v>
      </c>
      <c r="E9" s="48">
        <f>IF(ISBLANK(B25),"",B29)</f>
        <v>12</v>
      </c>
      <c r="F9" s="48">
        <f>IF(ISBLANK(B35),"",B39)</f>
        <v>12</v>
      </c>
      <c r="G9" s="48">
        <f>IF(ISBLANK(B45),"",B49)</f>
        <v>14</v>
      </c>
      <c r="H9" s="48">
        <f>IF(ISBLANK(B55),"",B59)</f>
        <v>10</v>
      </c>
      <c r="I9" s="48">
        <f>IF(ISBLANK(B66),"",B70)</f>
        <v>7</v>
      </c>
      <c r="J9" s="49"/>
      <c r="K9" s="546">
        <f>D9+E9+F9+G9+H9+I9+J9</f>
        <v>64</v>
      </c>
      <c r="L9" s="1207">
        <f>D7*D8+E7*D8+F7*F8+G7*G8+H7*H8+I7*I8+J7*J8</f>
        <v>175</v>
      </c>
      <c r="M9" s="201"/>
      <c r="N9" s="549"/>
      <c r="O9" s="1209" t="str">
        <f>Z12</f>
        <v>20：00～21：30</v>
      </c>
      <c r="P9" s="1210"/>
      <c r="Q9" s="196">
        <f>AC23</f>
        <v>3</v>
      </c>
      <c r="R9" s="197">
        <f>AC33</f>
        <v>4</v>
      </c>
      <c r="S9" s="196">
        <f>AC43</f>
        <v>4</v>
      </c>
      <c r="T9" s="196">
        <f>AC53</f>
        <v>5</v>
      </c>
      <c r="U9" s="196">
        <f>AC63</f>
        <v>4</v>
      </c>
      <c r="V9" s="1211" t="str">
        <f>Z65</f>
        <v>17：45～19：15</v>
      </c>
      <c r="W9" s="1212"/>
      <c r="X9" s="709">
        <f>AC74</f>
        <v>2</v>
      </c>
      <c r="Y9" s="1213"/>
      <c r="Z9" s="1213"/>
      <c r="AA9" s="1087"/>
      <c r="AB9" s="705"/>
      <c r="AC9" s="704"/>
      <c r="AD9" s="1214" t="s">
        <v>173</v>
      </c>
      <c r="AE9" s="1215" t="s">
        <v>438</v>
      </c>
      <c r="AF9" s="198"/>
      <c r="AG9" s="198"/>
      <c r="AH9" s="198"/>
      <c r="AI9" s="198"/>
      <c r="AJ9" s="702"/>
      <c r="AL9" s="1188"/>
    </row>
    <row r="10" spans="2:40" s="167" customFormat="1" ht="11.25" customHeight="1" thickBot="1" x14ac:dyDescent="0.25">
      <c r="B10" s="1233"/>
      <c r="C10" s="42"/>
      <c r="D10" s="43">
        <f>IF(ISBLANK(B15),"",B23)</f>
        <v>0.32142857142857145</v>
      </c>
      <c r="E10" s="44">
        <f>IF(ISBLANK(B25),"",B33)</f>
        <v>0.42857142857142855</v>
      </c>
      <c r="F10" s="44">
        <f>IF(ISBLANK(B35),"",B43)</f>
        <v>0.42857142857142855</v>
      </c>
      <c r="G10" s="44">
        <f>IF(ISBLANK(B45),"",B53)</f>
        <v>0.5</v>
      </c>
      <c r="H10" s="44">
        <f>IF(ISBLANK(B59),"",B63)</f>
        <v>0.35714285714285715</v>
      </c>
      <c r="I10" s="44">
        <f>IF(ISBLANK(B66),"",B74)</f>
        <v>0.2</v>
      </c>
      <c r="J10" s="44"/>
      <c r="K10" s="52">
        <f>K9/L9</f>
        <v>0.36571428571428571</v>
      </c>
      <c r="L10" s="1208"/>
      <c r="M10" s="201"/>
      <c r="N10" s="549"/>
      <c r="O10" s="1189" t="str">
        <f>AF12</f>
        <v>21：35～23：05</v>
      </c>
      <c r="P10" s="1190"/>
      <c r="Q10" s="199">
        <f>AI23</f>
        <v>0</v>
      </c>
      <c r="R10" s="200">
        <f>AI33</f>
        <v>0</v>
      </c>
      <c r="S10" s="199">
        <f>AI43</f>
        <v>0</v>
      </c>
      <c r="T10" s="199">
        <f>AI53</f>
        <v>0</v>
      </c>
      <c r="U10" s="199">
        <f>AI63</f>
        <v>0</v>
      </c>
      <c r="V10" s="1191" t="str">
        <f>AF65</f>
        <v>19：20～20：50</v>
      </c>
      <c r="W10" s="1192"/>
      <c r="X10" s="710">
        <f>AI74</f>
        <v>1</v>
      </c>
      <c r="Y10" s="707"/>
      <c r="Z10" s="707"/>
      <c r="AA10" s="707"/>
      <c r="AB10" s="707"/>
      <c r="AC10" s="705"/>
      <c r="AD10" s="1214"/>
      <c r="AE10" s="1215"/>
      <c r="AF10" s="194"/>
      <c r="AG10" s="194"/>
      <c r="AH10" s="194"/>
      <c r="AI10" s="194"/>
      <c r="AJ10" s="702"/>
      <c r="AK10" s="186"/>
      <c r="AL10" s="1188"/>
      <c r="AM10" s="186"/>
    </row>
    <row r="11" spans="2:40" ht="11.25" customHeight="1" thickBot="1" x14ac:dyDescent="0.25"/>
    <row r="12" spans="2:40" s="22" customFormat="1" ht="12.75" customHeight="1" x14ac:dyDescent="0.2">
      <c r="B12" s="1302" t="s">
        <v>127</v>
      </c>
      <c r="C12" s="1304" t="s">
        <v>110</v>
      </c>
      <c r="D12" s="1306" t="s">
        <v>39</v>
      </c>
      <c r="E12" s="1307"/>
      <c r="F12" s="1307"/>
      <c r="G12" s="37"/>
      <c r="H12" s="1201" t="s">
        <v>843</v>
      </c>
      <c r="I12" s="1202"/>
      <c r="J12" s="1202"/>
      <c r="K12" s="1202"/>
      <c r="L12" s="1202"/>
      <c r="M12" s="1203"/>
      <c r="N12" s="1201" t="s">
        <v>844</v>
      </c>
      <c r="O12" s="1202"/>
      <c r="P12" s="1202"/>
      <c r="Q12" s="1202"/>
      <c r="R12" s="1202"/>
      <c r="S12" s="1203"/>
      <c r="T12" s="1204" t="s">
        <v>845</v>
      </c>
      <c r="U12" s="1205"/>
      <c r="V12" s="1205"/>
      <c r="W12" s="1205"/>
      <c r="X12" s="1205"/>
      <c r="Y12" s="1206"/>
      <c r="Z12" s="1204" t="s">
        <v>954</v>
      </c>
      <c r="AA12" s="1205"/>
      <c r="AB12" s="1205"/>
      <c r="AC12" s="1205"/>
      <c r="AD12" s="1205"/>
      <c r="AE12" s="1206"/>
      <c r="AF12" s="1201" t="s">
        <v>847</v>
      </c>
      <c r="AG12" s="1202"/>
      <c r="AH12" s="1202"/>
      <c r="AI12" s="1202"/>
      <c r="AJ12" s="1202"/>
      <c r="AK12" s="1203"/>
      <c r="AL12" s="1314" t="s">
        <v>376</v>
      </c>
      <c r="AM12" s="1314"/>
      <c r="AN12" s="1314"/>
    </row>
    <row r="13" spans="2:40" s="22" customFormat="1" ht="12.75" customHeight="1" thickBot="1" x14ac:dyDescent="0.25">
      <c r="B13" s="1303"/>
      <c r="C13" s="1305"/>
      <c r="D13" s="1308"/>
      <c r="E13" s="1309"/>
      <c r="F13" s="1309"/>
      <c r="G13" s="122" t="s">
        <v>437</v>
      </c>
      <c r="H13" s="38" t="s">
        <v>439</v>
      </c>
      <c r="I13" s="34" t="s">
        <v>440</v>
      </c>
      <c r="J13" s="34" t="s">
        <v>123</v>
      </c>
      <c r="K13" s="34" t="s">
        <v>124</v>
      </c>
      <c r="L13" s="34" t="s">
        <v>128</v>
      </c>
      <c r="M13" s="36" t="s">
        <v>97</v>
      </c>
      <c r="N13" s="39" t="s">
        <v>439</v>
      </c>
      <c r="O13" s="34" t="s">
        <v>440</v>
      </c>
      <c r="P13" s="34" t="s">
        <v>123</v>
      </c>
      <c r="Q13" s="34" t="s">
        <v>124</v>
      </c>
      <c r="R13" s="34" t="s">
        <v>128</v>
      </c>
      <c r="S13" s="36" t="s">
        <v>97</v>
      </c>
      <c r="T13" s="110" t="s">
        <v>439</v>
      </c>
      <c r="U13" s="35" t="s">
        <v>440</v>
      </c>
      <c r="V13" s="34" t="s">
        <v>123</v>
      </c>
      <c r="W13" s="34" t="s">
        <v>124</v>
      </c>
      <c r="X13" s="34" t="s">
        <v>128</v>
      </c>
      <c r="Y13" s="35" t="s">
        <v>97</v>
      </c>
      <c r="Z13" s="39" t="s">
        <v>439</v>
      </c>
      <c r="AA13" s="34" t="s">
        <v>440</v>
      </c>
      <c r="AB13" s="34" t="s">
        <v>123</v>
      </c>
      <c r="AC13" s="34" t="s">
        <v>124</v>
      </c>
      <c r="AD13" s="34" t="s">
        <v>128</v>
      </c>
      <c r="AE13" s="36" t="s">
        <v>97</v>
      </c>
      <c r="AF13" s="39" t="s">
        <v>439</v>
      </c>
      <c r="AG13" s="34" t="s">
        <v>440</v>
      </c>
      <c r="AH13" s="34" t="s">
        <v>123</v>
      </c>
      <c r="AI13" s="34" t="s">
        <v>124</v>
      </c>
      <c r="AJ13" s="34" t="s">
        <v>128</v>
      </c>
      <c r="AK13" s="36" t="s">
        <v>97</v>
      </c>
      <c r="AL13" s="108" t="s">
        <v>123</v>
      </c>
      <c r="AM13" s="101" t="s">
        <v>129</v>
      </c>
      <c r="AN13" s="101" t="s">
        <v>347</v>
      </c>
    </row>
    <row r="14" spans="2:40" s="22" customFormat="1" ht="5.25" customHeight="1" thickBot="1" x14ac:dyDescent="0.25">
      <c r="B14" s="20"/>
    </row>
    <row r="15" spans="2:40" s="86" customFormat="1" ht="11.25" customHeight="1" thickBot="1" x14ac:dyDescent="0.25">
      <c r="B15" s="1315">
        <f>日付!B5</f>
        <v>43724</v>
      </c>
      <c r="C15" s="1317" t="s">
        <v>25</v>
      </c>
      <c r="D15" s="1319" t="s">
        <v>130</v>
      </c>
      <c r="E15" s="1320"/>
      <c r="F15" s="1321"/>
      <c r="G15" s="725">
        <v>1</v>
      </c>
      <c r="H15" s="726"/>
      <c r="I15" s="727"/>
      <c r="J15" s="728"/>
      <c r="K15" s="728"/>
      <c r="L15" s="729"/>
      <c r="M15" s="730"/>
      <c r="N15" s="731"/>
      <c r="O15" s="732"/>
      <c r="P15" s="728"/>
      <c r="Q15" s="728"/>
      <c r="R15" s="729"/>
      <c r="S15" s="730"/>
      <c r="T15" s="726"/>
      <c r="U15" s="727"/>
      <c r="V15" s="728"/>
      <c r="W15" s="728"/>
      <c r="X15" s="729"/>
      <c r="Y15" s="730"/>
      <c r="Z15" s="726"/>
      <c r="AA15" s="727"/>
      <c r="AB15" s="728"/>
      <c r="AC15" s="728"/>
      <c r="AD15" s="729"/>
      <c r="AE15" s="730"/>
      <c r="AF15" s="731"/>
      <c r="AG15" s="732"/>
      <c r="AH15" s="728"/>
      <c r="AI15" s="728"/>
      <c r="AJ15" s="729"/>
      <c r="AK15" s="730"/>
      <c r="AL15" s="490"/>
      <c r="AM15" s="389" t="s">
        <v>377</v>
      </c>
    </row>
    <row r="16" spans="2:40" s="86" customFormat="1" ht="11.25" customHeight="1" x14ac:dyDescent="0.2">
      <c r="B16" s="1316"/>
      <c r="C16" s="1318"/>
      <c r="D16" s="733" t="s">
        <v>48</v>
      </c>
      <c r="E16" s="734">
        <v>0.54166666666666663</v>
      </c>
      <c r="F16" s="735" t="s">
        <v>766</v>
      </c>
      <c r="G16" s="736">
        <v>2</v>
      </c>
      <c r="H16" s="739">
        <v>0.63541666666666663</v>
      </c>
      <c r="I16" s="740">
        <v>0.69791666666666663</v>
      </c>
      <c r="J16" s="738" t="s">
        <v>568</v>
      </c>
      <c r="K16" s="738" t="s">
        <v>45</v>
      </c>
      <c r="L16" s="149" t="s">
        <v>33</v>
      </c>
      <c r="M16" s="542" t="s">
        <v>46</v>
      </c>
      <c r="N16" s="739">
        <v>0.70138888888888884</v>
      </c>
      <c r="O16" s="740">
        <v>0.76388888888888884</v>
      </c>
      <c r="P16" s="738" t="s">
        <v>535</v>
      </c>
      <c r="Q16" s="738" t="s">
        <v>45</v>
      </c>
      <c r="R16" s="149" t="s">
        <v>33</v>
      </c>
      <c r="S16" s="542" t="s">
        <v>46</v>
      </c>
      <c r="T16" s="739">
        <v>0.76736111111111116</v>
      </c>
      <c r="U16" s="740">
        <v>0.82986111111111116</v>
      </c>
      <c r="V16" s="738" t="s">
        <v>564</v>
      </c>
      <c r="W16" s="738" t="s">
        <v>45</v>
      </c>
      <c r="X16" s="149" t="s">
        <v>33</v>
      </c>
      <c r="Y16" s="542" t="s">
        <v>46</v>
      </c>
      <c r="Z16" s="739">
        <v>0.83333333333333337</v>
      </c>
      <c r="AA16" s="740">
        <v>0.89583333333333337</v>
      </c>
      <c r="AB16" s="738" t="s">
        <v>793</v>
      </c>
      <c r="AC16" s="738" t="s">
        <v>45</v>
      </c>
      <c r="AD16" s="149" t="s">
        <v>33</v>
      </c>
      <c r="AE16" s="542" t="s">
        <v>46</v>
      </c>
      <c r="AF16" s="741"/>
      <c r="AG16" s="742"/>
      <c r="AH16" s="738"/>
      <c r="AI16" s="738"/>
      <c r="AJ16" s="149"/>
      <c r="AK16" s="542"/>
      <c r="AL16" s="490"/>
      <c r="AM16" s="389"/>
    </row>
    <row r="17" spans="2:39" s="86" customFormat="1" ht="11.25" customHeight="1" thickBot="1" x14ac:dyDescent="0.25">
      <c r="B17" s="1316"/>
      <c r="C17" s="1318"/>
      <c r="D17" s="733" t="s">
        <v>707</v>
      </c>
      <c r="E17" s="734">
        <v>0.54166666666666663</v>
      </c>
      <c r="F17" s="743" t="s">
        <v>766</v>
      </c>
      <c r="G17" s="736">
        <v>3</v>
      </c>
      <c r="H17" s="739"/>
      <c r="I17" s="740"/>
      <c r="J17" s="738"/>
      <c r="K17" s="738"/>
      <c r="L17" s="149"/>
      <c r="M17" s="542"/>
      <c r="N17" s="739">
        <v>0.70138888888888884</v>
      </c>
      <c r="O17" s="740">
        <v>0.76388888888888884</v>
      </c>
      <c r="P17" s="738" t="s">
        <v>834</v>
      </c>
      <c r="Q17" s="738" t="s">
        <v>47</v>
      </c>
      <c r="R17" s="149" t="s">
        <v>33</v>
      </c>
      <c r="S17" s="542" t="s">
        <v>707</v>
      </c>
      <c r="T17" s="739">
        <v>0.76736111111111116</v>
      </c>
      <c r="U17" s="740">
        <v>0.82986111111111116</v>
      </c>
      <c r="V17" s="738" t="s">
        <v>812</v>
      </c>
      <c r="W17" s="738" t="s">
        <v>47</v>
      </c>
      <c r="X17" s="149" t="s">
        <v>33</v>
      </c>
      <c r="Y17" s="542" t="s">
        <v>707</v>
      </c>
      <c r="Z17" s="739">
        <v>0.83333333333333337</v>
      </c>
      <c r="AA17" s="740">
        <v>0.89583333333333337</v>
      </c>
      <c r="AB17" s="738" t="s">
        <v>700</v>
      </c>
      <c r="AC17" s="738" t="s">
        <v>47</v>
      </c>
      <c r="AD17" s="149" t="s">
        <v>33</v>
      </c>
      <c r="AE17" s="542" t="s">
        <v>707</v>
      </c>
      <c r="AF17" s="741"/>
      <c r="AG17" s="742"/>
      <c r="AH17" s="738"/>
      <c r="AI17" s="738"/>
      <c r="AJ17" s="149"/>
      <c r="AK17" s="542"/>
      <c r="AL17" s="490"/>
      <c r="AM17" s="389"/>
    </row>
    <row r="18" spans="2:39" s="86" customFormat="1" ht="11.25" customHeight="1" thickBot="1" x14ac:dyDescent="0.25">
      <c r="B18" s="744" t="s">
        <v>164</v>
      </c>
      <c r="C18" s="745">
        <v>4</v>
      </c>
      <c r="D18" s="746"/>
      <c r="E18" s="746"/>
      <c r="F18" s="746"/>
      <c r="G18" s="736">
        <v>4</v>
      </c>
      <c r="H18" s="737"/>
      <c r="I18" s="747" t="s">
        <v>170</v>
      </c>
      <c r="J18" s="748" t="s">
        <v>167</v>
      </c>
      <c r="K18" s="748" t="s">
        <v>129</v>
      </c>
      <c r="L18" s="748" t="s">
        <v>128</v>
      </c>
      <c r="M18" s="771" t="s">
        <v>168</v>
      </c>
      <c r="N18" s="739"/>
      <c r="O18" s="740"/>
      <c r="P18" s="738"/>
      <c r="Q18" s="738"/>
      <c r="R18" s="149"/>
      <c r="S18" s="542"/>
      <c r="T18" s="739">
        <v>0.76736111111111116</v>
      </c>
      <c r="U18" s="740">
        <v>0.82986111111111116</v>
      </c>
      <c r="V18" s="738" t="s">
        <v>822</v>
      </c>
      <c r="W18" s="738" t="s">
        <v>47</v>
      </c>
      <c r="X18" s="149" t="s">
        <v>33</v>
      </c>
      <c r="Y18" s="542" t="s">
        <v>911</v>
      </c>
      <c r="Z18" s="739">
        <v>0.83333333333333337</v>
      </c>
      <c r="AA18" s="740">
        <v>0.89583333333333337</v>
      </c>
      <c r="AB18" s="738" t="s">
        <v>681</v>
      </c>
      <c r="AC18" s="738" t="s">
        <v>151</v>
      </c>
      <c r="AD18" s="149" t="s">
        <v>33</v>
      </c>
      <c r="AE18" s="542" t="s">
        <v>911</v>
      </c>
      <c r="AF18" s="749"/>
      <c r="AG18" s="750"/>
      <c r="AH18" s="751"/>
      <c r="AI18" s="751"/>
      <c r="AJ18" s="752"/>
      <c r="AK18" s="753"/>
      <c r="AL18" s="490"/>
      <c r="AM18" s="389"/>
    </row>
    <row r="19" spans="2:39" s="86" customFormat="1" ht="11.25" customHeight="1" thickBot="1" x14ac:dyDescent="0.25">
      <c r="B19" s="1322">
        <f>K23+Q23+W23+AC23+AI23</f>
        <v>9</v>
      </c>
      <c r="C19" s="1324" t="s">
        <v>135</v>
      </c>
      <c r="D19" s="1319" t="s">
        <v>125</v>
      </c>
      <c r="E19" s="1320"/>
      <c r="F19" s="1321"/>
      <c r="G19" s="736">
        <v>5</v>
      </c>
      <c r="H19" s="149"/>
      <c r="I19" s="149"/>
      <c r="J19" s="738"/>
      <c r="K19" s="754"/>
      <c r="L19" s="149"/>
      <c r="M19" s="542"/>
      <c r="N19" s="733"/>
      <c r="O19" s="755"/>
      <c r="P19" s="755"/>
      <c r="Q19" s="755"/>
      <c r="R19" s="755"/>
      <c r="S19" s="743"/>
      <c r="T19" s="739"/>
      <c r="U19" s="740"/>
      <c r="V19" s="738"/>
      <c r="W19" s="738"/>
      <c r="X19" s="149"/>
      <c r="Y19" s="542"/>
      <c r="Z19" s="733"/>
      <c r="AA19" s="755"/>
      <c r="AB19" s="755"/>
      <c r="AC19" s="755"/>
      <c r="AD19" s="755"/>
      <c r="AE19" s="743"/>
      <c r="AF19" s="742"/>
      <c r="AG19" s="742"/>
      <c r="AH19" s="738"/>
      <c r="AI19" s="738"/>
      <c r="AJ19" s="149"/>
      <c r="AK19" s="542"/>
      <c r="AL19" s="490"/>
      <c r="AM19" s="389"/>
    </row>
    <row r="20" spans="2:39" s="86" customFormat="1" ht="11.25" customHeight="1" thickBot="1" x14ac:dyDescent="0.25">
      <c r="B20" s="1323"/>
      <c r="C20" s="1325"/>
      <c r="D20" s="1326"/>
      <c r="E20" s="1327"/>
      <c r="F20" s="1328"/>
      <c r="G20" s="736">
        <v>6</v>
      </c>
      <c r="H20" s="149"/>
      <c r="I20" s="149"/>
      <c r="J20" s="738"/>
      <c r="K20" s="754"/>
      <c r="L20" s="149"/>
      <c r="M20" s="542"/>
      <c r="N20" s="733"/>
      <c r="O20" s="755"/>
      <c r="P20" s="755"/>
      <c r="Q20" s="755"/>
      <c r="R20" s="755"/>
      <c r="S20" s="743"/>
      <c r="T20" s="739"/>
      <c r="U20" s="740"/>
      <c r="V20" s="738"/>
      <c r="W20" s="738"/>
      <c r="X20" s="149"/>
      <c r="Y20" s="542"/>
      <c r="Z20" s="739"/>
      <c r="AA20" s="740"/>
      <c r="AB20" s="755"/>
      <c r="AC20" s="755"/>
      <c r="AD20" s="755"/>
      <c r="AE20" s="743"/>
      <c r="AF20" s="742"/>
      <c r="AG20" s="742"/>
      <c r="AH20" s="738"/>
      <c r="AI20" s="738"/>
      <c r="AJ20" s="149"/>
      <c r="AK20" s="542"/>
      <c r="AL20" s="490"/>
      <c r="AM20" s="389"/>
    </row>
    <row r="21" spans="2:39" s="86" customFormat="1" ht="11.25" customHeight="1" thickBot="1" x14ac:dyDescent="0.25">
      <c r="B21" s="756" t="s">
        <v>136</v>
      </c>
      <c r="C21" s="757">
        <v>7</v>
      </c>
      <c r="D21" s="1326"/>
      <c r="E21" s="1327"/>
      <c r="F21" s="1328"/>
      <c r="G21" s="736">
        <v>7</v>
      </c>
      <c r="H21" s="149"/>
      <c r="I21" s="149"/>
      <c r="J21" s="738"/>
      <c r="K21" s="754"/>
      <c r="L21" s="149"/>
      <c r="M21" s="542"/>
      <c r="N21" s="733"/>
      <c r="O21" s="755"/>
      <c r="P21" s="755"/>
      <c r="Q21" s="755"/>
      <c r="R21" s="755"/>
      <c r="S21" s="743"/>
      <c r="T21" s="742"/>
      <c r="U21" s="742"/>
      <c r="V21" s="738"/>
      <c r="W21" s="738"/>
      <c r="X21" s="149"/>
      <c r="Y21" s="542"/>
      <c r="Z21" s="733"/>
      <c r="AA21" s="755"/>
      <c r="AB21" s="755"/>
      <c r="AC21" s="755"/>
      <c r="AD21" s="755"/>
      <c r="AE21" s="743"/>
      <c r="AF21" s="742"/>
      <c r="AG21" s="742"/>
      <c r="AH21" s="738"/>
      <c r="AI21" s="738"/>
      <c r="AJ21" s="149"/>
      <c r="AK21" s="542"/>
      <c r="AL21" s="490"/>
      <c r="AM21" s="389"/>
    </row>
    <row r="22" spans="2:39" s="86" customFormat="1" ht="11.25" customHeight="1" thickBot="1" x14ac:dyDescent="0.25">
      <c r="B22" s="1329" t="s">
        <v>126</v>
      </c>
      <c r="C22" s="1330"/>
      <c r="D22" s="1331"/>
      <c r="E22" s="1332"/>
      <c r="F22" s="1333"/>
      <c r="G22" s="758">
        <v>8</v>
      </c>
      <c r="H22" s="752"/>
      <c r="I22" s="759"/>
      <c r="J22" s="760"/>
      <c r="K22" s="760"/>
      <c r="L22" s="759"/>
      <c r="M22" s="761"/>
      <c r="N22" s="733"/>
      <c r="O22" s="755"/>
      <c r="P22" s="755"/>
      <c r="Q22" s="755"/>
      <c r="R22" s="755"/>
      <c r="S22" s="743"/>
      <c r="T22" s="742"/>
      <c r="U22" s="742"/>
      <c r="V22" s="738"/>
      <c r="W22" s="738"/>
      <c r="X22" s="149"/>
      <c r="Y22" s="542"/>
      <c r="Z22" s="733"/>
      <c r="AA22" s="755"/>
      <c r="AB22" s="755"/>
      <c r="AC22" s="755"/>
      <c r="AD22" s="755"/>
      <c r="AE22" s="743"/>
      <c r="AF22" s="742"/>
      <c r="AG22" s="742"/>
      <c r="AH22" s="738"/>
      <c r="AI22" s="738"/>
      <c r="AJ22" s="149"/>
      <c r="AK22" s="542"/>
      <c r="AL22" s="490"/>
      <c r="AM22" s="389"/>
    </row>
    <row r="23" spans="2:39" s="579" customFormat="1" ht="15" customHeight="1" thickBot="1" x14ac:dyDescent="0.25">
      <c r="B23" s="1334">
        <f>B19/(C21*C18)</f>
        <v>0.32142857142857145</v>
      </c>
      <c r="C23" s="1335"/>
      <c r="D23" s="1336" t="s">
        <v>131</v>
      </c>
      <c r="E23" s="1337"/>
      <c r="F23" s="767"/>
      <c r="G23" s="767" t="s">
        <v>132</v>
      </c>
      <c r="H23" s="625"/>
      <c r="I23" s="627">
        <f>S23+Y23+AE23+AK23</f>
        <v>20</v>
      </c>
      <c r="J23" s="495" t="s">
        <v>4</v>
      </c>
      <c r="K23" s="1077">
        <f>COUNTA(L15:L17)-COUNTIF(L15:L17,"休講")</f>
        <v>1</v>
      </c>
      <c r="L23" s="496" t="s">
        <v>132</v>
      </c>
      <c r="M23" s="628">
        <f>$C21-K23</f>
        <v>6</v>
      </c>
      <c r="N23" s="625"/>
      <c r="O23" s="625"/>
      <c r="P23" s="492" t="s">
        <v>4</v>
      </c>
      <c r="Q23" s="1077">
        <f>COUNTA(R15:R22)-COUNTIF(R15:R22,"休講")</f>
        <v>2</v>
      </c>
      <c r="R23" s="496" t="s">
        <v>132</v>
      </c>
      <c r="S23" s="628">
        <f>$C$31-Q23</f>
        <v>5</v>
      </c>
      <c r="T23" s="625"/>
      <c r="U23" s="625"/>
      <c r="V23" s="492" t="s">
        <v>4</v>
      </c>
      <c r="W23" s="1077">
        <f>COUNTA(X15:X22)-COUNTIF(X15:X22,"休講")</f>
        <v>3</v>
      </c>
      <c r="X23" s="496" t="s">
        <v>132</v>
      </c>
      <c r="Y23" s="617">
        <f>$C$31-W23</f>
        <v>4</v>
      </c>
      <c r="Z23" s="625"/>
      <c r="AA23" s="625"/>
      <c r="AB23" s="492" t="s">
        <v>4</v>
      </c>
      <c r="AC23" s="1077">
        <f>COUNTA(AD15:AD22)-COUNTIF(AD15:AD22,"休講")</f>
        <v>3</v>
      </c>
      <c r="AD23" s="496" t="s">
        <v>132</v>
      </c>
      <c r="AE23" s="628">
        <f>$C$31-AC23</f>
        <v>4</v>
      </c>
      <c r="AF23" s="625"/>
      <c r="AG23" s="625"/>
      <c r="AH23" s="492" t="s">
        <v>4</v>
      </c>
      <c r="AI23" s="1077">
        <f>COUNTA(AJ15:AJ22)-COUNTIF(AJ15:AJ22,"休講")</f>
        <v>0</v>
      </c>
      <c r="AJ23" s="496" t="s">
        <v>132</v>
      </c>
      <c r="AK23" s="617">
        <f>$C$31-AI23</f>
        <v>7</v>
      </c>
    </row>
    <row r="24" spans="2:39" s="86" customFormat="1" ht="7.5" customHeight="1" thickBot="1" x14ac:dyDescent="0.25">
      <c r="D24" s="580"/>
      <c r="E24" s="649"/>
      <c r="F24" s="649"/>
      <c r="G24" s="580"/>
      <c r="H24" s="579"/>
      <c r="I24" s="579"/>
      <c r="J24" s="579"/>
      <c r="K24" s="579"/>
      <c r="L24" s="579"/>
      <c r="M24" s="579"/>
      <c r="N24" s="828"/>
      <c r="O24" s="828"/>
      <c r="P24" s="828"/>
      <c r="Q24" s="828"/>
      <c r="R24" s="828"/>
      <c r="S24" s="828"/>
      <c r="T24" s="828"/>
      <c r="U24" s="828"/>
      <c r="V24" s="579"/>
      <c r="W24" s="579"/>
      <c r="X24" s="579"/>
      <c r="Y24" s="579"/>
      <c r="Z24" s="828"/>
      <c r="AA24" s="828"/>
      <c r="AB24" s="650"/>
      <c r="AC24" s="650"/>
      <c r="AD24" s="650"/>
      <c r="AE24" s="650"/>
      <c r="AF24" s="579"/>
      <c r="AG24" s="579"/>
      <c r="AH24" s="579"/>
      <c r="AI24" s="579"/>
      <c r="AJ24" s="579"/>
      <c r="AK24" s="579"/>
      <c r="AL24" s="489"/>
    </row>
    <row r="25" spans="2:39" s="86" customFormat="1" ht="11.25" customHeight="1" thickBot="1" x14ac:dyDescent="0.25">
      <c r="B25" s="1310">
        <f>日付!C5</f>
        <v>43725</v>
      </c>
      <c r="C25" s="1300" t="s">
        <v>26</v>
      </c>
      <c r="D25" s="1185" t="s">
        <v>130</v>
      </c>
      <c r="E25" s="1186"/>
      <c r="F25" s="1187"/>
      <c r="G25" s="491">
        <v>1</v>
      </c>
      <c r="H25" s="1094">
        <v>0.63541666666666663</v>
      </c>
      <c r="I25" s="559">
        <v>0.69791666666666663</v>
      </c>
      <c r="J25" s="560" t="s">
        <v>568</v>
      </c>
      <c r="K25" s="560" t="s">
        <v>47</v>
      </c>
      <c r="L25" s="561" t="s">
        <v>33</v>
      </c>
      <c r="M25" s="562" t="s">
        <v>682</v>
      </c>
      <c r="N25" s="826">
        <v>0.70138888888888884</v>
      </c>
      <c r="O25" s="827">
        <v>0.76388888888888884</v>
      </c>
      <c r="P25" s="480" t="s">
        <v>723</v>
      </c>
      <c r="Q25" s="480" t="s">
        <v>47</v>
      </c>
      <c r="R25" s="697" t="s">
        <v>21</v>
      </c>
      <c r="S25" s="71" t="s">
        <v>682</v>
      </c>
      <c r="T25" s="826">
        <v>0.76736111111111116</v>
      </c>
      <c r="U25" s="827">
        <v>0.82986111111111116</v>
      </c>
      <c r="V25" s="560" t="s">
        <v>853</v>
      </c>
      <c r="W25" s="560" t="s">
        <v>47</v>
      </c>
      <c r="X25" s="561" t="s">
        <v>33</v>
      </c>
      <c r="Y25" s="565" t="s">
        <v>682</v>
      </c>
      <c r="Z25" s="829">
        <v>0.83333333333333337</v>
      </c>
      <c r="AA25" s="827">
        <v>0.89583333333333337</v>
      </c>
      <c r="AB25" s="560" t="s">
        <v>920</v>
      </c>
      <c r="AC25" s="560" t="s">
        <v>47</v>
      </c>
      <c r="AD25" s="561" t="s">
        <v>33</v>
      </c>
      <c r="AE25" s="565" t="s">
        <v>682</v>
      </c>
      <c r="AF25" s="593"/>
      <c r="AG25" s="594"/>
      <c r="AH25" s="588"/>
      <c r="AI25" s="588"/>
      <c r="AJ25" s="591"/>
      <c r="AK25" s="590"/>
      <c r="AL25" s="490"/>
      <c r="AM25" s="389"/>
    </row>
    <row r="26" spans="2:39" s="86" customFormat="1" ht="11.25" customHeight="1" x14ac:dyDescent="0.2">
      <c r="B26" s="1311"/>
      <c r="C26" s="1301"/>
      <c r="D26" s="640" t="s">
        <v>48</v>
      </c>
      <c r="E26" s="641">
        <v>0.58333333333333337</v>
      </c>
      <c r="F26" s="642" t="s">
        <v>766</v>
      </c>
      <c r="G26" s="165">
        <v>2</v>
      </c>
      <c r="H26" s="1098"/>
      <c r="I26" s="1099"/>
      <c r="J26" s="83"/>
      <c r="K26" s="83"/>
      <c r="L26" s="84"/>
      <c r="M26" s="103"/>
      <c r="N26" s="161">
        <v>0.70138888888888884</v>
      </c>
      <c r="O26" s="162">
        <v>0.76388888888888884</v>
      </c>
      <c r="P26" s="830" t="s">
        <v>572</v>
      </c>
      <c r="Q26" s="69" t="s">
        <v>47</v>
      </c>
      <c r="R26" s="70" t="s">
        <v>21</v>
      </c>
      <c r="S26" s="163" t="s">
        <v>46</v>
      </c>
      <c r="T26" s="161">
        <v>0.76736111111111116</v>
      </c>
      <c r="U26" s="162">
        <v>0.82986111111111116</v>
      </c>
      <c r="V26" s="69" t="s">
        <v>771</v>
      </c>
      <c r="W26" s="69" t="s">
        <v>45</v>
      </c>
      <c r="X26" s="70" t="s">
        <v>21</v>
      </c>
      <c r="Y26" s="163" t="s">
        <v>46</v>
      </c>
      <c r="Z26" s="164">
        <v>0.83333333333333337</v>
      </c>
      <c r="AA26" s="162">
        <v>0.89583333333333337</v>
      </c>
      <c r="AB26" s="69" t="s">
        <v>340</v>
      </c>
      <c r="AC26" s="480" t="s">
        <v>47</v>
      </c>
      <c r="AD26" s="70" t="s">
        <v>33</v>
      </c>
      <c r="AE26" s="163" t="s">
        <v>46</v>
      </c>
      <c r="AF26" s="607"/>
      <c r="AG26" s="608"/>
      <c r="AH26" s="599"/>
      <c r="AI26" s="599"/>
      <c r="AJ26" s="600"/>
      <c r="AK26" s="609"/>
      <c r="AL26" s="490"/>
      <c r="AM26" s="389"/>
    </row>
    <row r="27" spans="2:39" s="86" customFormat="1" ht="11.25" customHeight="1" thickBot="1" x14ac:dyDescent="0.25">
      <c r="B27" s="1311"/>
      <c r="C27" s="1301"/>
      <c r="D27" s="640" t="s">
        <v>707</v>
      </c>
      <c r="E27" s="641">
        <v>0.58333333333333337</v>
      </c>
      <c r="F27" s="643" t="s">
        <v>766</v>
      </c>
      <c r="G27" s="165">
        <v>3</v>
      </c>
      <c r="H27" s="610"/>
      <c r="I27" s="611"/>
      <c r="J27" s="599"/>
      <c r="K27" s="599"/>
      <c r="L27" s="600"/>
      <c r="M27" s="651"/>
      <c r="N27" s="116">
        <v>0.70833333333333337</v>
      </c>
      <c r="O27" s="117">
        <v>0.75</v>
      </c>
      <c r="P27" s="831" t="s">
        <v>575</v>
      </c>
      <c r="Q27" s="117" t="s">
        <v>921</v>
      </c>
      <c r="R27" s="699" t="s">
        <v>208</v>
      </c>
      <c r="S27" s="118" t="s">
        <v>349</v>
      </c>
      <c r="T27" s="613"/>
      <c r="U27" s="614"/>
      <c r="V27" s="599"/>
      <c r="W27" s="599"/>
      <c r="X27" s="600"/>
      <c r="Y27" s="609"/>
      <c r="Z27" s="652"/>
      <c r="AA27" s="614"/>
      <c r="AB27" s="599"/>
      <c r="AC27" s="599"/>
      <c r="AD27" s="600"/>
      <c r="AE27" s="609"/>
      <c r="AF27" s="607"/>
      <c r="AG27" s="608"/>
      <c r="AH27" s="599"/>
      <c r="AI27" s="599"/>
      <c r="AJ27" s="600"/>
      <c r="AK27" s="609"/>
      <c r="AL27" s="490"/>
      <c r="AM27" s="389"/>
    </row>
    <row r="28" spans="2:39" s="86" customFormat="1" ht="11.25" customHeight="1" thickBot="1" x14ac:dyDescent="0.25">
      <c r="B28" s="711" t="s">
        <v>164</v>
      </c>
      <c r="C28" s="566">
        <v>4</v>
      </c>
      <c r="D28" s="644"/>
      <c r="E28" s="644"/>
      <c r="F28" s="644"/>
      <c r="G28" s="165">
        <v>4</v>
      </c>
      <c r="H28" s="613"/>
      <c r="I28" s="667" t="s">
        <v>170</v>
      </c>
      <c r="J28" s="577" t="s">
        <v>167</v>
      </c>
      <c r="K28" s="577" t="s">
        <v>129</v>
      </c>
      <c r="L28" s="577" t="s">
        <v>128</v>
      </c>
      <c r="M28" s="672" t="s">
        <v>168</v>
      </c>
      <c r="N28" s="161">
        <v>0.70138888888888884</v>
      </c>
      <c r="O28" s="162">
        <v>0.76388888888888884</v>
      </c>
      <c r="P28" s="830" t="s">
        <v>922</v>
      </c>
      <c r="Q28" s="162" t="s">
        <v>921</v>
      </c>
      <c r="R28" s="70" t="s">
        <v>33</v>
      </c>
      <c r="S28" s="163" t="s">
        <v>914</v>
      </c>
      <c r="T28" s="161">
        <v>0.76736111111111116</v>
      </c>
      <c r="U28" s="162">
        <v>0.82986111111111116</v>
      </c>
      <c r="V28" s="69" t="s">
        <v>834</v>
      </c>
      <c r="W28" s="69" t="s">
        <v>45</v>
      </c>
      <c r="X28" s="70" t="s">
        <v>33</v>
      </c>
      <c r="Y28" s="163" t="s">
        <v>914</v>
      </c>
      <c r="Z28" s="164">
        <v>0.83333333333333337</v>
      </c>
      <c r="AA28" s="162">
        <v>0.89583333333333337</v>
      </c>
      <c r="AB28" s="69" t="s">
        <v>829</v>
      </c>
      <c r="AC28" s="480" t="s">
        <v>47</v>
      </c>
      <c r="AD28" s="70" t="s">
        <v>33</v>
      </c>
      <c r="AE28" s="163" t="s">
        <v>914</v>
      </c>
      <c r="AF28" s="607"/>
      <c r="AG28" s="608"/>
      <c r="AH28" s="599"/>
      <c r="AI28" s="599"/>
      <c r="AJ28" s="600"/>
      <c r="AK28" s="609"/>
      <c r="AL28" s="490"/>
      <c r="AM28" s="389"/>
    </row>
    <row r="29" spans="2:39" s="86" customFormat="1" ht="11.25" customHeight="1" thickBot="1" x14ac:dyDescent="0.25">
      <c r="B29" s="1292">
        <f>K33+Q33+W33+AC33+AI33</f>
        <v>12</v>
      </c>
      <c r="C29" s="1294" t="s">
        <v>135</v>
      </c>
      <c r="D29" s="1185" t="s">
        <v>125</v>
      </c>
      <c r="E29" s="1186"/>
      <c r="F29" s="1187"/>
      <c r="G29" s="165">
        <v>5</v>
      </c>
      <c r="H29" s="602"/>
      <c r="I29" s="577"/>
      <c r="J29" s="599" t="s">
        <v>965</v>
      </c>
      <c r="K29" s="616">
        <v>0.85416666666666663</v>
      </c>
      <c r="L29" s="600" t="s">
        <v>966</v>
      </c>
      <c r="M29" s="651" t="s">
        <v>707</v>
      </c>
      <c r="N29" s="161">
        <v>0.70138888888888884</v>
      </c>
      <c r="O29" s="162">
        <v>0.76388888888888884</v>
      </c>
      <c r="P29" s="830" t="s">
        <v>785</v>
      </c>
      <c r="Q29" s="162" t="s">
        <v>921</v>
      </c>
      <c r="R29" s="70" t="s">
        <v>33</v>
      </c>
      <c r="S29" s="71" t="s">
        <v>682</v>
      </c>
      <c r="T29" s="608"/>
      <c r="U29" s="608"/>
      <c r="V29" s="599"/>
      <c r="W29" s="599"/>
      <c r="X29" s="600"/>
      <c r="Y29" s="609"/>
      <c r="Z29" s="164">
        <v>0.83333333333333337</v>
      </c>
      <c r="AA29" s="162">
        <v>0.89583333333333337</v>
      </c>
      <c r="AB29" s="830" t="s">
        <v>822</v>
      </c>
      <c r="AC29" s="480" t="s">
        <v>47</v>
      </c>
      <c r="AD29" s="70" t="s">
        <v>40</v>
      </c>
      <c r="AE29" s="163" t="s">
        <v>48</v>
      </c>
      <c r="AF29" s="608"/>
      <c r="AG29" s="608"/>
      <c r="AH29" s="599"/>
      <c r="AI29" s="599"/>
      <c r="AJ29" s="600"/>
      <c r="AK29" s="609"/>
      <c r="AL29" s="490"/>
      <c r="AM29" s="389"/>
    </row>
    <row r="30" spans="2:39" s="86" customFormat="1" ht="11.25" customHeight="1" thickBot="1" x14ac:dyDescent="0.25">
      <c r="B30" s="1293"/>
      <c r="C30" s="1295"/>
      <c r="D30" s="1174"/>
      <c r="E30" s="1175"/>
      <c r="F30" s="1176"/>
      <c r="G30" s="165">
        <v>6</v>
      </c>
      <c r="H30" s="119">
        <v>0.63541666666666663</v>
      </c>
      <c r="I30" s="120">
        <v>0.69791666666666663</v>
      </c>
      <c r="J30" s="69" t="s">
        <v>681</v>
      </c>
      <c r="K30" s="69" t="s">
        <v>151</v>
      </c>
      <c r="L30" s="70" t="s">
        <v>40</v>
      </c>
      <c r="M30" s="163" t="s">
        <v>707</v>
      </c>
      <c r="N30" s="161">
        <v>0.70138888888888884</v>
      </c>
      <c r="O30" s="162">
        <v>0.76388888888888884</v>
      </c>
      <c r="P30" s="69" t="s">
        <v>783</v>
      </c>
      <c r="Q30" s="69" t="s">
        <v>47</v>
      </c>
      <c r="R30" s="70" t="s">
        <v>33</v>
      </c>
      <c r="S30" s="163" t="s">
        <v>707</v>
      </c>
      <c r="T30" s="161">
        <v>0.76736111111111116</v>
      </c>
      <c r="U30" s="162">
        <v>0.82986111111111116</v>
      </c>
      <c r="V30" s="69" t="s">
        <v>799</v>
      </c>
      <c r="W30" s="69" t="s">
        <v>47</v>
      </c>
      <c r="X30" s="70" t="s">
        <v>33</v>
      </c>
      <c r="Y30" s="163" t="s">
        <v>707</v>
      </c>
      <c r="Z30" s="452"/>
      <c r="AA30" s="115"/>
      <c r="AB30" s="83"/>
      <c r="AC30" s="83"/>
      <c r="AD30" s="84"/>
      <c r="AE30" s="103"/>
      <c r="AF30" s="608"/>
      <c r="AG30" s="608"/>
      <c r="AH30" s="599"/>
      <c r="AI30" s="599"/>
      <c r="AJ30" s="600"/>
      <c r="AK30" s="609"/>
      <c r="AL30" s="490"/>
      <c r="AM30" s="389"/>
    </row>
    <row r="31" spans="2:39" s="86" customFormat="1" ht="11.25" customHeight="1" thickBot="1" x14ac:dyDescent="0.25">
      <c r="B31" s="712" t="s">
        <v>136</v>
      </c>
      <c r="C31" s="104">
        <v>7</v>
      </c>
      <c r="D31" s="1174"/>
      <c r="E31" s="1175"/>
      <c r="F31" s="1176"/>
      <c r="G31" s="165">
        <v>7</v>
      </c>
      <c r="H31" s="602"/>
      <c r="I31" s="577"/>
      <c r="J31" s="599"/>
      <c r="K31" s="599"/>
      <c r="L31" s="600"/>
      <c r="M31" s="651"/>
      <c r="N31" s="114"/>
      <c r="O31" s="115"/>
      <c r="P31" s="83"/>
      <c r="Q31" s="83"/>
      <c r="R31" s="84"/>
      <c r="S31" s="103"/>
      <c r="T31" s="608"/>
      <c r="U31" s="608"/>
      <c r="V31" s="599"/>
      <c r="W31" s="599"/>
      <c r="X31" s="600"/>
      <c r="Y31" s="609"/>
      <c r="Z31" s="652"/>
      <c r="AA31" s="614"/>
      <c r="AB31" s="599"/>
      <c r="AC31" s="599"/>
      <c r="AD31" s="600"/>
      <c r="AE31" s="609"/>
      <c r="AF31" s="608"/>
      <c r="AG31" s="608"/>
      <c r="AH31" s="599"/>
      <c r="AI31" s="599"/>
      <c r="AJ31" s="600"/>
      <c r="AK31" s="609"/>
      <c r="AL31" s="490"/>
      <c r="AM31" s="389"/>
    </row>
    <row r="32" spans="2:39" s="86" customFormat="1" ht="11.25" customHeight="1" thickBot="1" x14ac:dyDescent="0.25">
      <c r="B32" s="1338" t="s">
        <v>126</v>
      </c>
      <c r="C32" s="1339"/>
      <c r="D32" s="1177"/>
      <c r="E32" s="1178"/>
      <c r="F32" s="1179"/>
      <c r="G32" s="545">
        <v>8</v>
      </c>
      <c r="H32" s="655"/>
      <c r="I32" s="668"/>
      <c r="J32" s="621"/>
      <c r="K32" s="621"/>
      <c r="L32" s="623"/>
      <c r="M32" s="656"/>
      <c r="N32" s="613"/>
      <c r="O32" s="614"/>
      <c r="P32" s="599"/>
      <c r="Q32" s="599"/>
      <c r="R32" s="600"/>
      <c r="S32" s="609"/>
      <c r="T32" s="608"/>
      <c r="U32" s="608"/>
      <c r="V32" s="599"/>
      <c r="W32" s="599"/>
      <c r="X32" s="600"/>
      <c r="Y32" s="609"/>
      <c r="Z32" s="652"/>
      <c r="AA32" s="614"/>
      <c r="AB32" s="599"/>
      <c r="AC32" s="599"/>
      <c r="AD32" s="600"/>
      <c r="AE32" s="609"/>
      <c r="AF32" s="608"/>
      <c r="AG32" s="608"/>
      <c r="AH32" s="599"/>
      <c r="AI32" s="599"/>
      <c r="AJ32" s="600"/>
      <c r="AK32" s="609"/>
      <c r="AL32" s="490"/>
      <c r="AM32" s="389"/>
    </row>
    <row r="33" spans="2:39" s="579" customFormat="1" ht="15" customHeight="1" thickBot="1" x14ac:dyDescent="0.25">
      <c r="B33" s="1163">
        <f>B29/(C31*C28)</f>
        <v>0.42857142857142855</v>
      </c>
      <c r="C33" s="1164"/>
      <c r="D33" s="1165" t="s">
        <v>131</v>
      </c>
      <c r="E33" s="1166"/>
      <c r="F33" s="765"/>
      <c r="G33" s="674" t="s">
        <v>132</v>
      </c>
      <c r="H33" s="625"/>
      <c r="I33" s="627">
        <f>S33+Y33+AE33+AK33</f>
        <v>17</v>
      </c>
      <c r="J33" s="495" t="s">
        <v>4</v>
      </c>
      <c r="K33" s="1077">
        <f>COUNTA(L25:L27)-COUNTIF(L25:L27,"休講")</f>
        <v>1</v>
      </c>
      <c r="L33" s="496" t="s">
        <v>132</v>
      </c>
      <c r="M33" s="628">
        <f>$C31-K33</f>
        <v>6</v>
      </c>
      <c r="N33" s="625"/>
      <c r="O33" s="625"/>
      <c r="P33" s="492" t="s">
        <v>4</v>
      </c>
      <c r="Q33" s="1077">
        <f>COUNTA(R25:R32)-COUNTIF(R25:R32,"休講")</f>
        <v>4</v>
      </c>
      <c r="R33" s="496" t="s">
        <v>132</v>
      </c>
      <c r="S33" s="628">
        <f>$C$31-Q33</f>
        <v>3</v>
      </c>
      <c r="T33" s="625"/>
      <c r="U33" s="625"/>
      <c r="V33" s="492" t="s">
        <v>4</v>
      </c>
      <c r="W33" s="1077">
        <f>COUNTA(X25:X32)-COUNTIF(X25:X32,"休講")</f>
        <v>3</v>
      </c>
      <c r="X33" s="496" t="s">
        <v>132</v>
      </c>
      <c r="Y33" s="617">
        <f>$C$31-W33</f>
        <v>4</v>
      </c>
      <c r="Z33" s="625"/>
      <c r="AA33" s="625"/>
      <c r="AB33" s="492" t="s">
        <v>4</v>
      </c>
      <c r="AC33" s="1077">
        <f>COUNTA(AD25:AD32)-COUNTIF(AD25:AD32,"休講")</f>
        <v>4</v>
      </c>
      <c r="AD33" s="496" t="s">
        <v>132</v>
      </c>
      <c r="AE33" s="628">
        <f>$C$31-AC33</f>
        <v>3</v>
      </c>
      <c r="AF33" s="625"/>
      <c r="AG33" s="625"/>
      <c r="AH33" s="492" t="s">
        <v>4</v>
      </c>
      <c r="AI33" s="1077">
        <f>COUNTA(AJ25:AJ32)-COUNTIF(AJ25:AJ32,"休講")</f>
        <v>0</v>
      </c>
      <c r="AJ33" s="496" t="s">
        <v>132</v>
      </c>
      <c r="AK33" s="617">
        <f>$C$31-AI33</f>
        <v>7</v>
      </c>
    </row>
    <row r="34" spans="2:39" s="86" customFormat="1" ht="7.5" customHeight="1" thickBot="1" x14ac:dyDescent="0.25">
      <c r="D34" s="580"/>
      <c r="E34" s="649"/>
      <c r="F34" s="649"/>
      <c r="G34" s="836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828"/>
      <c r="AD34" s="579"/>
      <c r="AE34" s="579"/>
      <c r="AF34" s="579"/>
      <c r="AG34" s="579"/>
      <c r="AH34" s="579"/>
      <c r="AI34" s="579"/>
      <c r="AJ34" s="579"/>
      <c r="AK34" s="579"/>
      <c r="AL34" s="489"/>
    </row>
    <row r="35" spans="2:39" s="86" customFormat="1" ht="11.25" customHeight="1" thickBot="1" x14ac:dyDescent="0.25">
      <c r="B35" s="1310">
        <f>日付!D5</f>
        <v>43726</v>
      </c>
      <c r="C35" s="1300" t="s">
        <v>27</v>
      </c>
      <c r="D35" s="1185" t="s">
        <v>130</v>
      </c>
      <c r="E35" s="1186"/>
      <c r="F35" s="1187"/>
      <c r="G35" s="835">
        <v>1</v>
      </c>
      <c r="H35" s="826">
        <v>0.63541666666666663</v>
      </c>
      <c r="I35" s="827">
        <v>0.69791666666666663</v>
      </c>
      <c r="J35" s="480" t="s">
        <v>402</v>
      </c>
      <c r="K35" s="480" t="s">
        <v>47</v>
      </c>
      <c r="L35" s="697" t="s">
        <v>33</v>
      </c>
      <c r="M35" s="833" t="s">
        <v>48</v>
      </c>
      <c r="N35" s="826">
        <v>0.70138888888888884</v>
      </c>
      <c r="O35" s="827">
        <v>0.76388888888888884</v>
      </c>
      <c r="P35" s="837" t="s">
        <v>406</v>
      </c>
      <c r="Q35" s="564" t="s">
        <v>923</v>
      </c>
      <c r="R35" s="697" t="s">
        <v>33</v>
      </c>
      <c r="S35" s="71" t="s">
        <v>48</v>
      </c>
      <c r="T35" s="161">
        <v>0.76736111111111116</v>
      </c>
      <c r="U35" s="162">
        <v>0.82986111111111116</v>
      </c>
      <c r="V35" s="69" t="s">
        <v>681</v>
      </c>
      <c r="W35" s="69" t="s">
        <v>47</v>
      </c>
      <c r="X35" s="70" t="s">
        <v>33</v>
      </c>
      <c r="Y35" s="163" t="s">
        <v>48</v>
      </c>
      <c r="Z35" s="1071">
        <v>0.83333333333333337</v>
      </c>
      <c r="AA35" s="1110">
        <v>0.89583333333333337</v>
      </c>
      <c r="AB35" s="1073" t="s">
        <v>964</v>
      </c>
      <c r="AC35" s="1073" t="s">
        <v>47</v>
      </c>
      <c r="AD35" s="1120" t="s">
        <v>73</v>
      </c>
      <c r="AE35" s="1121" t="s">
        <v>48</v>
      </c>
      <c r="AF35" s="657"/>
      <c r="AG35" s="594"/>
      <c r="AH35" s="588"/>
      <c r="AI35" s="588"/>
      <c r="AJ35" s="591"/>
      <c r="AK35" s="590"/>
      <c r="AL35" s="490"/>
      <c r="AM35" s="389"/>
    </row>
    <row r="36" spans="2:39" s="86" customFormat="1" ht="11.25" customHeight="1" x14ac:dyDescent="0.2">
      <c r="B36" s="1311"/>
      <c r="C36" s="1301"/>
      <c r="D36" s="640" t="s">
        <v>48</v>
      </c>
      <c r="E36" s="641">
        <v>0.58333333333333337</v>
      </c>
      <c r="F36" s="642" t="s">
        <v>766</v>
      </c>
      <c r="G36" s="165">
        <v>2</v>
      </c>
      <c r="H36" s="602"/>
      <c r="I36" s="600"/>
      <c r="J36" s="599"/>
      <c r="K36" s="599"/>
      <c r="L36" s="600"/>
      <c r="M36" s="609"/>
      <c r="N36" s="826">
        <v>0.70138888888888884</v>
      </c>
      <c r="O36" s="827">
        <v>0.76388888888888884</v>
      </c>
      <c r="P36" s="837" t="s">
        <v>832</v>
      </c>
      <c r="Q36" s="162" t="s">
        <v>921</v>
      </c>
      <c r="R36" s="697" t="s">
        <v>33</v>
      </c>
      <c r="S36" s="71" t="s">
        <v>707</v>
      </c>
      <c r="T36" s="114"/>
      <c r="U36" s="115"/>
      <c r="V36" s="83"/>
      <c r="W36" s="83"/>
      <c r="X36" s="84"/>
      <c r="Y36" s="103"/>
      <c r="Z36" s="161">
        <v>0.83333333333333337</v>
      </c>
      <c r="AA36" s="827">
        <v>0.89583333333333337</v>
      </c>
      <c r="AB36" s="480" t="s">
        <v>854</v>
      </c>
      <c r="AC36" s="69" t="s">
        <v>47</v>
      </c>
      <c r="AD36" s="697" t="s">
        <v>33</v>
      </c>
      <c r="AE36" s="71" t="s">
        <v>707</v>
      </c>
      <c r="AF36" s="658"/>
      <c r="AG36" s="608"/>
      <c r="AH36" s="599"/>
      <c r="AI36" s="599"/>
      <c r="AJ36" s="600"/>
      <c r="AK36" s="609"/>
      <c r="AL36" s="490"/>
      <c r="AM36" s="389"/>
    </row>
    <row r="37" spans="2:39" s="86" customFormat="1" ht="11.25" customHeight="1" thickBot="1" x14ac:dyDescent="0.25">
      <c r="B37" s="1311"/>
      <c r="C37" s="1301"/>
      <c r="D37" s="640" t="s">
        <v>707</v>
      </c>
      <c r="E37" s="641">
        <v>0.58333333333333337</v>
      </c>
      <c r="F37" s="643" t="s">
        <v>766</v>
      </c>
      <c r="G37" s="165">
        <v>3</v>
      </c>
      <c r="H37" s="613"/>
      <c r="I37" s="614"/>
      <c r="J37" s="599"/>
      <c r="K37" s="599"/>
      <c r="L37" s="600"/>
      <c r="M37" s="609"/>
      <c r="N37" s="826">
        <v>0.70138888888888884</v>
      </c>
      <c r="O37" s="827">
        <v>0.76388888888888884</v>
      </c>
      <c r="P37" s="837" t="s">
        <v>852</v>
      </c>
      <c r="Q37" s="69" t="s">
        <v>43</v>
      </c>
      <c r="R37" s="697" t="s">
        <v>33</v>
      </c>
      <c r="S37" s="71" t="s">
        <v>407</v>
      </c>
      <c r="T37" s="161">
        <v>0.76736111111111116</v>
      </c>
      <c r="U37" s="162">
        <v>0.82986111111111116</v>
      </c>
      <c r="V37" s="837" t="s">
        <v>832</v>
      </c>
      <c r="W37" s="69" t="s">
        <v>43</v>
      </c>
      <c r="X37" s="697" t="s">
        <v>33</v>
      </c>
      <c r="Y37" s="71" t="s">
        <v>407</v>
      </c>
      <c r="Z37" s="114"/>
      <c r="AA37" s="115"/>
      <c r="AB37" s="83"/>
      <c r="AC37" s="83"/>
      <c r="AD37" s="84"/>
      <c r="AE37" s="103"/>
      <c r="AF37" s="658"/>
      <c r="AG37" s="608"/>
      <c r="AH37" s="599"/>
      <c r="AI37" s="599"/>
      <c r="AJ37" s="600"/>
      <c r="AK37" s="609"/>
      <c r="AL37" s="490"/>
      <c r="AM37" s="389"/>
    </row>
    <row r="38" spans="2:39" s="86" customFormat="1" ht="11.25" customHeight="1" thickBot="1" x14ac:dyDescent="0.25">
      <c r="B38" s="711" t="s">
        <v>164</v>
      </c>
      <c r="C38" s="566">
        <v>4</v>
      </c>
      <c r="D38" s="644"/>
      <c r="E38" s="644"/>
      <c r="F38" s="644"/>
      <c r="G38" s="165">
        <v>4</v>
      </c>
      <c r="H38" s="602"/>
      <c r="I38" s="667" t="s">
        <v>170</v>
      </c>
      <c r="J38" s="577" t="s">
        <v>167</v>
      </c>
      <c r="K38" s="577" t="s">
        <v>129</v>
      </c>
      <c r="L38" s="577" t="s">
        <v>128</v>
      </c>
      <c r="M38" s="630" t="s">
        <v>168</v>
      </c>
      <c r="N38" s="111"/>
      <c r="O38" s="112"/>
      <c r="P38" s="83"/>
      <c r="Q38" s="83"/>
      <c r="R38" s="84"/>
      <c r="S38" s="121"/>
      <c r="T38" s="161">
        <v>0.76736111111111116</v>
      </c>
      <c r="U38" s="162">
        <v>0.82986111111111116</v>
      </c>
      <c r="V38" s="837" t="s">
        <v>924</v>
      </c>
      <c r="W38" s="69" t="s">
        <v>47</v>
      </c>
      <c r="X38" s="697" t="s">
        <v>33</v>
      </c>
      <c r="Y38" s="71" t="s">
        <v>540</v>
      </c>
      <c r="Z38" s="161">
        <v>0.83333333333333337</v>
      </c>
      <c r="AA38" s="827">
        <v>0.89583333333333337</v>
      </c>
      <c r="AB38" s="69" t="s">
        <v>681</v>
      </c>
      <c r="AC38" s="69" t="s">
        <v>147</v>
      </c>
      <c r="AD38" s="70" t="s">
        <v>33</v>
      </c>
      <c r="AE38" s="163" t="s">
        <v>540</v>
      </c>
      <c r="AF38" s="658"/>
      <c r="AG38" s="608"/>
      <c r="AH38" s="599"/>
      <c r="AI38" s="599"/>
      <c r="AJ38" s="600"/>
      <c r="AK38" s="609"/>
      <c r="AL38" s="490"/>
      <c r="AM38" s="389"/>
    </row>
    <row r="39" spans="2:39" s="86" customFormat="1" ht="11.25" customHeight="1" thickBot="1" x14ac:dyDescent="0.25">
      <c r="B39" s="1292">
        <f>K43+Q43+W43+AC43+AI43</f>
        <v>12</v>
      </c>
      <c r="C39" s="1294" t="s">
        <v>135</v>
      </c>
      <c r="D39" s="1185" t="s">
        <v>125</v>
      </c>
      <c r="E39" s="1186"/>
      <c r="F39" s="1187"/>
      <c r="G39" s="165">
        <v>5</v>
      </c>
      <c r="H39" s="602"/>
      <c r="I39" s="577"/>
      <c r="J39" s="599" t="s">
        <v>1004</v>
      </c>
      <c r="K39" s="616">
        <v>0.8125</v>
      </c>
      <c r="L39" s="600" t="s">
        <v>1005</v>
      </c>
      <c r="M39" s="609" t="s">
        <v>1006</v>
      </c>
      <c r="N39" s="841"/>
      <c r="O39" s="840"/>
      <c r="P39" s="1060"/>
      <c r="Q39" s="83"/>
      <c r="R39" s="567"/>
      <c r="S39" s="85"/>
      <c r="T39" s="114"/>
      <c r="U39" s="115"/>
      <c r="V39" s="83"/>
      <c r="W39" s="83"/>
      <c r="X39" s="84"/>
      <c r="Y39" s="103"/>
      <c r="Z39" s="607"/>
      <c r="AA39" s="608"/>
      <c r="AB39" s="599"/>
      <c r="AC39" s="599"/>
      <c r="AD39" s="600"/>
      <c r="AE39" s="609"/>
      <c r="AF39" s="658"/>
      <c r="AG39" s="608"/>
      <c r="AH39" s="599"/>
      <c r="AI39" s="599"/>
      <c r="AJ39" s="600"/>
      <c r="AK39" s="609"/>
      <c r="AL39" s="490"/>
      <c r="AM39" s="389"/>
    </row>
    <row r="40" spans="2:39" s="86" customFormat="1" ht="11.25" customHeight="1" thickBot="1" x14ac:dyDescent="0.25">
      <c r="B40" s="1293"/>
      <c r="C40" s="1295"/>
      <c r="D40" s="1174"/>
      <c r="E40" s="1175"/>
      <c r="F40" s="1176"/>
      <c r="G40" s="165">
        <v>6</v>
      </c>
      <c r="H40" s="602"/>
      <c r="I40" s="577"/>
      <c r="J40" s="599"/>
      <c r="K40" s="616"/>
      <c r="L40" s="600"/>
      <c r="M40" s="609"/>
      <c r="N40" s="111"/>
      <c r="O40" s="112"/>
      <c r="P40" s="83"/>
      <c r="Q40" s="83"/>
      <c r="R40" s="84"/>
      <c r="S40" s="121"/>
      <c r="T40" s="116">
        <v>0.76736111111111116</v>
      </c>
      <c r="U40" s="117">
        <v>0.80902777777777779</v>
      </c>
      <c r="V40" s="102" t="s">
        <v>925</v>
      </c>
      <c r="W40" s="102" t="s">
        <v>43</v>
      </c>
      <c r="X40" s="699" t="s">
        <v>33</v>
      </c>
      <c r="Y40" s="118" t="s">
        <v>913</v>
      </c>
      <c r="Z40" s="161">
        <v>0.83333333333333337</v>
      </c>
      <c r="AA40" s="827">
        <v>0.89583333333333337</v>
      </c>
      <c r="AB40" s="69" t="s">
        <v>822</v>
      </c>
      <c r="AC40" s="69" t="s">
        <v>45</v>
      </c>
      <c r="AD40" s="70" t="s">
        <v>33</v>
      </c>
      <c r="AE40" s="163" t="s">
        <v>913</v>
      </c>
      <c r="AF40" s="658"/>
      <c r="AG40" s="608"/>
      <c r="AH40" s="599"/>
      <c r="AI40" s="599"/>
      <c r="AJ40" s="600"/>
      <c r="AK40" s="609"/>
      <c r="AL40" s="490"/>
      <c r="AM40" s="389"/>
    </row>
    <row r="41" spans="2:39" s="86" customFormat="1" ht="11.25" customHeight="1" thickBot="1" x14ac:dyDescent="0.25">
      <c r="B41" s="712" t="s">
        <v>136</v>
      </c>
      <c r="C41" s="104">
        <v>7</v>
      </c>
      <c r="D41" s="1174"/>
      <c r="E41" s="1175"/>
      <c r="F41" s="1176"/>
      <c r="G41" s="165">
        <v>7</v>
      </c>
      <c r="H41" s="602"/>
      <c r="I41" s="577"/>
      <c r="J41" s="599"/>
      <c r="K41" s="616"/>
      <c r="L41" s="600"/>
      <c r="M41" s="609"/>
      <c r="N41" s="607"/>
      <c r="O41" s="608"/>
      <c r="P41" s="599"/>
      <c r="Q41" s="599"/>
      <c r="R41" s="600"/>
      <c r="S41" s="651"/>
      <c r="T41" s="607"/>
      <c r="U41" s="608"/>
      <c r="V41" s="599"/>
      <c r="W41" s="599"/>
      <c r="X41" s="600"/>
      <c r="Y41" s="651"/>
      <c r="Z41" s="114"/>
      <c r="AA41" s="840"/>
      <c r="AB41" s="83"/>
      <c r="AC41" s="83"/>
      <c r="AD41" s="84"/>
      <c r="AE41" s="103"/>
      <c r="AF41" s="658"/>
      <c r="AG41" s="608"/>
      <c r="AH41" s="599"/>
      <c r="AI41" s="599"/>
      <c r="AJ41" s="600"/>
      <c r="AK41" s="609"/>
      <c r="AL41" s="490"/>
      <c r="AM41" s="389"/>
    </row>
    <row r="42" spans="2:39" s="86" customFormat="1" ht="11.25" customHeight="1" thickBot="1" x14ac:dyDescent="0.25">
      <c r="B42" s="1338" t="s">
        <v>126</v>
      </c>
      <c r="C42" s="1339"/>
      <c r="D42" s="1177"/>
      <c r="E42" s="1178"/>
      <c r="F42" s="1179"/>
      <c r="G42" s="545">
        <v>8</v>
      </c>
      <c r="H42" s="655"/>
      <c r="I42" s="668"/>
      <c r="J42" s="621"/>
      <c r="K42" s="622"/>
      <c r="L42" s="623"/>
      <c r="M42" s="624"/>
      <c r="N42" s="607"/>
      <c r="O42" s="608"/>
      <c r="P42" s="599"/>
      <c r="Q42" s="599"/>
      <c r="R42" s="600"/>
      <c r="S42" s="651"/>
      <c r="T42" s="826">
        <v>0.76736111111111116</v>
      </c>
      <c r="U42" s="827">
        <v>0.82986111111111116</v>
      </c>
      <c r="V42" s="480" t="s">
        <v>819</v>
      </c>
      <c r="W42" s="69" t="s">
        <v>45</v>
      </c>
      <c r="X42" s="697" t="s">
        <v>21</v>
      </c>
      <c r="Y42" s="71" t="s">
        <v>48</v>
      </c>
      <c r="Z42" s="829">
        <v>0.83333333333333337</v>
      </c>
      <c r="AA42" s="827">
        <v>0.89583333333333337</v>
      </c>
      <c r="AB42" s="480" t="s">
        <v>756</v>
      </c>
      <c r="AC42" s="480" t="s">
        <v>45</v>
      </c>
      <c r="AD42" s="561" t="s">
        <v>21</v>
      </c>
      <c r="AE42" s="565" t="s">
        <v>48</v>
      </c>
      <c r="AF42" s="658"/>
      <c r="AG42" s="608"/>
      <c r="AH42" s="599"/>
      <c r="AI42" s="599"/>
      <c r="AJ42" s="600"/>
      <c r="AK42" s="609"/>
      <c r="AL42" s="490"/>
      <c r="AM42" s="389"/>
    </row>
    <row r="43" spans="2:39" s="579" customFormat="1" ht="15" customHeight="1" thickBot="1" x14ac:dyDescent="0.25">
      <c r="B43" s="1163">
        <f>B39/(C41*C38)</f>
        <v>0.42857142857142855</v>
      </c>
      <c r="C43" s="1164"/>
      <c r="D43" s="1165" t="s">
        <v>131</v>
      </c>
      <c r="E43" s="1166"/>
      <c r="F43" s="765"/>
      <c r="G43" s="673" t="s">
        <v>132</v>
      </c>
      <c r="H43" s="625"/>
      <c r="I43" s="627">
        <f>S43+Y43+AE43+AK43</f>
        <v>17</v>
      </c>
      <c r="J43" s="495" t="s">
        <v>4</v>
      </c>
      <c r="K43" s="1077">
        <f>COUNTA(L35:L37)-COUNTIF(L35:L37,"休講")</f>
        <v>1</v>
      </c>
      <c r="L43" s="496" t="s">
        <v>132</v>
      </c>
      <c r="M43" s="628">
        <f>$C41-K43</f>
        <v>6</v>
      </c>
      <c r="N43" s="625"/>
      <c r="O43" s="625"/>
      <c r="P43" s="492" t="s">
        <v>4</v>
      </c>
      <c r="Q43" s="1077">
        <f>COUNTA(R35:R42)-COUNTIF(R35:R42,"休講")</f>
        <v>3</v>
      </c>
      <c r="R43" s="496" t="s">
        <v>132</v>
      </c>
      <c r="S43" s="628">
        <f>$C$31-Q43</f>
        <v>4</v>
      </c>
      <c r="T43" s="625"/>
      <c r="U43" s="625"/>
      <c r="V43" s="492" t="s">
        <v>4</v>
      </c>
      <c r="W43" s="1077">
        <f>COUNTA(X35:X42)-COUNTIF(X35:X42,"休講")</f>
        <v>4</v>
      </c>
      <c r="X43" s="496" t="s">
        <v>132</v>
      </c>
      <c r="Y43" s="617">
        <f>$C$31-W43</f>
        <v>3</v>
      </c>
      <c r="Z43" s="625"/>
      <c r="AA43" s="625"/>
      <c r="AB43" s="492" t="s">
        <v>4</v>
      </c>
      <c r="AC43" s="1077">
        <f>COUNTA(AD35:AD42)-COUNTIF(AD35:AD42,"休講")</f>
        <v>4</v>
      </c>
      <c r="AD43" s="496" t="s">
        <v>132</v>
      </c>
      <c r="AE43" s="628">
        <f>$C$31-AC43</f>
        <v>3</v>
      </c>
      <c r="AF43" s="625"/>
      <c r="AG43" s="625"/>
      <c r="AH43" s="492" t="s">
        <v>4</v>
      </c>
      <c r="AI43" s="1077">
        <f>COUNTA(AJ35:AJ42)-COUNTIF(AJ35:AJ42,"休講")</f>
        <v>0</v>
      </c>
      <c r="AJ43" s="496" t="s">
        <v>132</v>
      </c>
      <c r="AK43" s="617">
        <f>$C$31-AI43</f>
        <v>7</v>
      </c>
    </row>
    <row r="44" spans="2:39" s="86" customFormat="1" ht="7.5" customHeight="1" thickBot="1" x14ac:dyDescent="0.25">
      <c r="D44" s="580"/>
      <c r="E44" s="649"/>
      <c r="F44" s="649"/>
      <c r="G44" s="580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79"/>
      <c r="Z44" s="579"/>
      <c r="AA44" s="579"/>
      <c r="AB44" s="579"/>
      <c r="AC44" s="579"/>
      <c r="AD44" s="579"/>
      <c r="AE44" s="579"/>
      <c r="AF44" s="579"/>
      <c r="AG44" s="579"/>
      <c r="AH44" s="579"/>
      <c r="AI44" s="579"/>
      <c r="AJ44" s="579"/>
      <c r="AK44" s="579"/>
      <c r="AL44" s="489"/>
    </row>
    <row r="45" spans="2:39" s="86" customFormat="1" ht="11.25" customHeight="1" thickBot="1" x14ac:dyDescent="0.25">
      <c r="B45" s="1310">
        <f>日付!E5</f>
        <v>43727</v>
      </c>
      <c r="C45" s="1300" t="s">
        <v>28</v>
      </c>
      <c r="D45" s="1185" t="s">
        <v>130</v>
      </c>
      <c r="E45" s="1186"/>
      <c r="F45" s="1187"/>
      <c r="G45" s="491">
        <v>1</v>
      </c>
      <c r="H45" s="661"/>
      <c r="I45" s="591"/>
      <c r="J45" s="588"/>
      <c r="K45" s="588"/>
      <c r="L45" s="591"/>
      <c r="M45" s="590"/>
      <c r="N45" s="563">
        <v>0.70138888888888884</v>
      </c>
      <c r="O45" s="564">
        <v>0.76388888888888884</v>
      </c>
      <c r="P45" s="560" t="s">
        <v>572</v>
      </c>
      <c r="Q45" s="560" t="s">
        <v>45</v>
      </c>
      <c r="R45" s="561" t="s">
        <v>33</v>
      </c>
      <c r="S45" s="565" t="s">
        <v>46</v>
      </c>
      <c r="T45" s="563">
        <v>0.76736111111111116</v>
      </c>
      <c r="U45" s="564">
        <v>0.82986111111111116</v>
      </c>
      <c r="V45" s="560" t="s">
        <v>793</v>
      </c>
      <c r="W45" s="560" t="s">
        <v>45</v>
      </c>
      <c r="X45" s="561" t="s">
        <v>21</v>
      </c>
      <c r="Y45" s="565" t="s">
        <v>46</v>
      </c>
      <c r="Z45" s="563">
        <v>0.83333333333333337</v>
      </c>
      <c r="AA45" s="564">
        <v>0.89583333333333337</v>
      </c>
      <c r="AB45" s="560" t="s">
        <v>793</v>
      </c>
      <c r="AC45" s="560" t="s">
        <v>45</v>
      </c>
      <c r="AD45" s="561" t="s">
        <v>40</v>
      </c>
      <c r="AE45" s="565" t="s">
        <v>46</v>
      </c>
      <c r="AF45" s="593"/>
      <c r="AG45" s="594"/>
      <c r="AH45" s="588"/>
      <c r="AI45" s="588"/>
      <c r="AJ45" s="591"/>
      <c r="AK45" s="590"/>
      <c r="AL45" s="490"/>
      <c r="AM45" s="389"/>
    </row>
    <row r="46" spans="2:39" s="86" customFormat="1" ht="11.25" customHeight="1" x14ac:dyDescent="0.2">
      <c r="B46" s="1311"/>
      <c r="C46" s="1301"/>
      <c r="D46" s="640" t="s">
        <v>48</v>
      </c>
      <c r="E46" s="641">
        <v>0.58333333333333337</v>
      </c>
      <c r="F46" s="642" t="s">
        <v>766</v>
      </c>
      <c r="G46" s="165">
        <v>2</v>
      </c>
      <c r="H46" s="826">
        <v>0.63541666666666663</v>
      </c>
      <c r="I46" s="827">
        <v>0.69791666666666663</v>
      </c>
      <c r="J46" s="69" t="s">
        <v>568</v>
      </c>
      <c r="K46" s="69" t="s">
        <v>47</v>
      </c>
      <c r="L46" s="70" t="s">
        <v>33</v>
      </c>
      <c r="M46" s="163" t="s">
        <v>682</v>
      </c>
      <c r="N46" s="826">
        <v>0.70138888888888884</v>
      </c>
      <c r="O46" s="827">
        <v>0.76388888888888884</v>
      </c>
      <c r="P46" s="395" t="s">
        <v>926</v>
      </c>
      <c r="Q46" s="69" t="s">
        <v>47</v>
      </c>
      <c r="R46" s="838" t="s">
        <v>33</v>
      </c>
      <c r="S46" s="839" t="s">
        <v>682</v>
      </c>
      <c r="T46" s="161">
        <v>0.76736111111111116</v>
      </c>
      <c r="U46" s="162">
        <v>0.82986111111111116</v>
      </c>
      <c r="V46" s="480" t="s">
        <v>771</v>
      </c>
      <c r="W46" s="69" t="s">
        <v>47</v>
      </c>
      <c r="X46" s="70" t="s">
        <v>21</v>
      </c>
      <c r="Y46" s="163" t="s">
        <v>682</v>
      </c>
      <c r="Z46" s="161">
        <v>0.83333333333333337</v>
      </c>
      <c r="AA46" s="827">
        <v>0.89583333333333337</v>
      </c>
      <c r="AB46" s="69" t="s">
        <v>773</v>
      </c>
      <c r="AC46" s="69" t="s">
        <v>47</v>
      </c>
      <c r="AD46" s="70" t="s">
        <v>33</v>
      </c>
      <c r="AE46" s="163" t="s">
        <v>769</v>
      </c>
      <c r="AF46" s="607"/>
      <c r="AG46" s="608"/>
      <c r="AH46" s="599"/>
      <c r="AI46" s="599"/>
      <c r="AJ46" s="600"/>
      <c r="AK46" s="609"/>
      <c r="AL46" s="490"/>
      <c r="AM46" s="389"/>
    </row>
    <row r="47" spans="2:39" s="86" customFormat="1" ht="11.25" customHeight="1" thickBot="1" x14ac:dyDescent="0.25">
      <c r="B47" s="1311"/>
      <c r="C47" s="1301"/>
      <c r="D47" s="640" t="s">
        <v>707</v>
      </c>
      <c r="E47" s="641">
        <v>0.58333333333333337</v>
      </c>
      <c r="F47" s="643" t="s">
        <v>766</v>
      </c>
      <c r="G47" s="165">
        <v>3</v>
      </c>
      <c r="H47" s="653"/>
      <c r="I47" s="645"/>
      <c r="J47" s="599"/>
      <c r="K47" s="599"/>
      <c r="L47" s="600"/>
      <c r="M47" s="601"/>
      <c r="N47" s="826">
        <v>0.70138888888888884</v>
      </c>
      <c r="O47" s="827">
        <v>0.76388888888888884</v>
      </c>
      <c r="P47" s="69" t="s">
        <v>785</v>
      </c>
      <c r="Q47" s="69" t="s">
        <v>43</v>
      </c>
      <c r="R47" s="70" t="s">
        <v>33</v>
      </c>
      <c r="S47" s="163" t="s">
        <v>915</v>
      </c>
      <c r="T47" s="114"/>
      <c r="U47" s="115"/>
      <c r="V47" s="83"/>
      <c r="W47" s="83"/>
      <c r="X47" s="84"/>
      <c r="Y47" s="103"/>
      <c r="Z47" s="161">
        <v>0.83333333333333337</v>
      </c>
      <c r="AA47" s="827">
        <v>0.89583333333333337</v>
      </c>
      <c r="AB47" s="69" t="s">
        <v>815</v>
      </c>
      <c r="AC47" s="69" t="s">
        <v>47</v>
      </c>
      <c r="AD47" s="70" t="s">
        <v>40</v>
      </c>
      <c r="AE47" s="163" t="s">
        <v>856</v>
      </c>
      <c r="AF47" s="612"/>
      <c r="AG47" s="612"/>
      <c r="AH47" s="599"/>
      <c r="AI47" s="599"/>
      <c r="AJ47" s="600"/>
      <c r="AK47" s="601"/>
      <c r="AL47" s="490"/>
      <c r="AM47" s="389"/>
    </row>
    <row r="48" spans="2:39" s="86" customFormat="1" ht="11.25" customHeight="1" thickBot="1" x14ac:dyDescent="0.25">
      <c r="B48" s="711" t="s">
        <v>164</v>
      </c>
      <c r="C48" s="566">
        <v>4</v>
      </c>
      <c r="D48" s="662" t="s">
        <v>928</v>
      </c>
      <c r="E48" s="641">
        <v>0.6875</v>
      </c>
      <c r="F48" s="633" t="s">
        <v>929</v>
      </c>
      <c r="G48" s="165">
        <v>4</v>
      </c>
      <c r="H48" s="600"/>
      <c r="I48" s="667" t="s">
        <v>170</v>
      </c>
      <c r="J48" s="577" t="s">
        <v>167</v>
      </c>
      <c r="K48" s="577" t="s">
        <v>129</v>
      </c>
      <c r="L48" s="577" t="s">
        <v>128</v>
      </c>
      <c r="M48" s="630" t="s">
        <v>168</v>
      </c>
      <c r="N48" s="841"/>
      <c r="O48" s="840"/>
      <c r="P48" s="842"/>
      <c r="Q48" s="842"/>
      <c r="R48" s="567"/>
      <c r="S48" s="85"/>
      <c r="T48" s="161">
        <v>0.76736111111111116</v>
      </c>
      <c r="U48" s="162">
        <v>0.82986111111111116</v>
      </c>
      <c r="V48" s="69" t="s">
        <v>426</v>
      </c>
      <c r="W48" s="69" t="s">
        <v>47</v>
      </c>
      <c r="X48" s="70" t="s">
        <v>33</v>
      </c>
      <c r="Y48" s="163" t="s">
        <v>48</v>
      </c>
      <c r="Z48" s="161">
        <v>0.83333333333333337</v>
      </c>
      <c r="AA48" s="827">
        <v>0.89583333333333337</v>
      </c>
      <c r="AB48" s="69" t="s">
        <v>756</v>
      </c>
      <c r="AC48" s="69" t="s">
        <v>45</v>
      </c>
      <c r="AD48" s="70" t="s">
        <v>40</v>
      </c>
      <c r="AE48" s="163" t="s">
        <v>48</v>
      </c>
      <c r="AF48" s="607"/>
      <c r="AG48" s="608"/>
      <c r="AH48" s="599"/>
      <c r="AI48" s="599"/>
      <c r="AJ48" s="600"/>
      <c r="AK48" s="609"/>
      <c r="AL48" s="490"/>
      <c r="AM48" s="389"/>
    </row>
    <row r="49" spans="2:40" s="86" customFormat="1" ht="11.25" customHeight="1" thickBot="1" x14ac:dyDescent="0.25">
      <c r="B49" s="1292">
        <f>K53+Q53+W53+AC53+AI53</f>
        <v>14</v>
      </c>
      <c r="C49" s="1294" t="s">
        <v>135</v>
      </c>
      <c r="D49" s="1185" t="s">
        <v>125</v>
      </c>
      <c r="E49" s="1186"/>
      <c r="F49" s="1187"/>
      <c r="G49" s="165">
        <v>5</v>
      </c>
      <c r="H49" s="600"/>
      <c r="I49" s="577"/>
      <c r="J49" s="599"/>
      <c r="K49" s="616"/>
      <c r="L49" s="600"/>
      <c r="M49" s="609"/>
      <c r="N49" s="826">
        <v>0.70138888888888884</v>
      </c>
      <c r="O49" s="827">
        <v>0.76388888888888884</v>
      </c>
      <c r="P49" s="69" t="s">
        <v>834</v>
      </c>
      <c r="Q49" s="69" t="s">
        <v>45</v>
      </c>
      <c r="R49" s="70" t="s">
        <v>33</v>
      </c>
      <c r="S49" s="163" t="s">
        <v>851</v>
      </c>
      <c r="T49" s="161">
        <v>0.76736111111111116</v>
      </c>
      <c r="U49" s="162">
        <v>0.82986111111111116</v>
      </c>
      <c r="V49" s="69" t="s">
        <v>852</v>
      </c>
      <c r="W49" s="69" t="s">
        <v>47</v>
      </c>
      <c r="X49" s="70" t="s">
        <v>33</v>
      </c>
      <c r="Y49" s="163" t="s">
        <v>851</v>
      </c>
      <c r="Z49" s="161">
        <v>0.83333333333333337</v>
      </c>
      <c r="AA49" s="827">
        <v>0.89583333333333337</v>
      </c>
      <c r="AB49" s="69" t="s">
        <v>927</v>
      </c>
      <c r="AC49" s="69" t="s">
        <v>47</v>
      </c>
      <c r="AD49" s="70" t="s">
        <v>33</v>
      </c>
      <c r="AE49" s="163" t="s">
        <v>914</v>
      </c>
      <c r="AF49" s="607"/>
      <c r="AG49" s="608"/>
      <c r="AH49" s="599"/>
      <c r="AI49" s="599"/>
      <c r="AJ49" s="600"/>
      <c r="AK49" s="609"/>
      <c r="AL49" s="490"/>
      <c r="AM49" s="389"/>
    </row>
    <row r="50" spans="2:40" s="86" customFormat="1" ht="11.25" customHeight="1" thickBot="1" x14ac:dyDescent="0.25">
      <c r="B50" s="1293"/>
      <c r="C50" s="1295"/>
      <c r="D50" s="1340" t="s">
        <v>1007</v>
      </c>
      <c r="E50" s="1341"/>
      <c r="F50" s="1342"/>
      <c r="G50" s="165">
        <v>6</v>
      </c>
      <c r="H50" s="600"/>
      <c r="I50" s="577"/>
      <c r="J50" s="599"/>
      <c r="K50" s="616"/>
      <c r="L50" s="600"/>
      <c r="M50" s="609"/>
      <c r="N50" s="607"/>
      <c r="O50" s="608"/>
      <c r="P50" s="599"/>
      <c r="Q50" s="599"/>
      <c r="R50" s="600"/>
      <c r="S50" s="609"/>
      <c r="T50" s="161">
        <v>0.76736111111111116</v>
      </c>
      <c r="U50" s="162">
        <v>0.82986111111111116</v>
      </c>
      <c r="V50" s="69" t="s">
        <v>723</v>
      </c>
      <c r="W50" s="480" t="s">
        <v>45</v>
      </c>
      <c r="X50" s="70" t="s">
        <v>33</v>
      </c>
      <c r="Y50" s="163" t="s">
        <v>936</v>
      </c>
      <c r="Z50" s="114"/>
      <c r="AA50" s="115"/>
      <c r="AB50" s="83"/>
      <c r="AC50" s="83"/>
      <c r="AD50" s="84"/>
      <c r="AE50" s="103"/>
      <c r="AF50" s="607"/>
      <c r="AG50" s="608"/>
      <c r="AH50" s="599"/>
      <c r="AI50" s="599"/>
      <c r="AJ50" s="600"/>
      <c r="AK50" s="609"/>
      <c r="AL50" s="490"/>
      <c r="AM50" s="389"/>
    </row>
    <row r="51" spans="2:40" s="86" customFormat="1" ht="11.25" customHeight="1" thickBot="1" x14ac:dyDescent="0.25">
      <c r="B51" s="712" t="s">
        <v>136</v>
      </c>
      <c r="C51" s="104">
        <v>7</v>
      </c>
      <c r="D51" s="1174"/>
      <c r="E51" s="1175"/>
      <c r="F51" s="1176"/>
      <c r="G51" s="165">
        <v>7</v>
      </c>
      <c r="H51" s="600"/>
      <c r="I51" s="577"/>
      <c r="J51" s="599"/>
      <c r="K51" s="616"/>
      <c r="L51" s="600"/>
      <c r="M51" s="609"/>
      <c r="N51" s="607"/>
      <c r="O51" s="608"/>
      <c r="P51" s="599"/>
      <c r="Q51" s="599"/>
      <c r="R51" s="600"/>
      <c r="S51" s="609"/>
      <c r="T51" s="161">
        <v>0.76736111111111116</v>
      </c>
      <c r="U51" s="162">
        <v>0.82986111111111116</v>
      </c>
      <c r="V51" s="69" t="s">
        <v>786</v>
      </c>
      <c r="W51" s="69" t="s">
        <v>43</v>
      </c>
      <c r="X51" s="70" t="s">
        <v>33</v>
      </c>
      <c r="Y51" s="163" t="s">
        <v>407</v>
      </c>
      <c r="Z51" s="114"/>
      <c r="AA51" s="840"/>
      <c r="AB51" s="83"/>
      <c r="AC51" s="83"/>
      <c r="AD51" s="84"/>
      <c r="AE51" s="103"/>
      <c r="AF51" s="607"/>
      <c r="AG51" s="608"/>
      <c r="AH51" s="599"/>
      <c r="AI51" s="599"/>
      <c r="AJ51" s="600"/>
      <c r="AK51" s="609"/>
      <c r="AL51" s="490"/>
      <c r="AM51" s="389"/>
    </row>
    <row r="52" spans="2:40" s="86" customFormat="1" ht="11.25" customHeight="1" thickBot="1" x14ac:dyDescent="0.25">
      <c r="B52" s="1338" t="s">
        <v>126</v>
      </c>
      <c r="C52" s="1339"/>
      <c r="D52" s="1177"/>
      <c r="E52" s="1178"/>
      <c r="F52" s="1179"/>
      <c r="G52" s="545">
        <v>8</v>
      </c>
      <c r="H52" s="606"/>
      <c r="I52" s="668"/>
      <c r="J52" s="621"/>
      <c r="K52" s="622"/>
      <c r="L52" s="623"/>
      <c r="M52" s="624"/>
      <c r="N52" s="659"/>
      <c r="O52" s="660"/>
      <c r="P52" s="621"/>
      <c r="Q52" s="621"/>
      <c r="R52" s="623"/>
      <c r="S52" s="624"/>
      <c r="T52" s="450"/>
      <c r="U52" s="451"/>
      <c r="V52" s="89"/>
      <c r="W52" s="89"/>
      <c r="X52" s="109"/>
      <c r="Y52" s="90"/>
      <c r="Z52" s="563">
        <v>0.83333333333333337</v>
      </c>
      <c r="AA52" s="564">
        <v>0.89583333333333337</v>
      </c>
      <c r="AB52" s="560" t="s">
        <v>700</v>
      </c>
      <c r="AC52" s="560" t="s">
        <v>45</v>
      </c>
      <c r="AD52" s="561" t="s">
        <v>21</v>
      </c>
      <c r="AE52" s="565" t="s">
        <v>46</v>
      </c>
      <c r="AF52" s="607"/>
      <c r="AG52" s="608"/>
      <c r="AH52" s="599"/>
      <c r="AI52" s="599"/>
      <c r="AJ52" s="600"/>
      <c r="AK52" s="609"/>
      <c r="AL52" s="490"/>
      <c r="AM52" s="389"/>
    </row>
    <row r="53" spans="2:40" s="579" customFormat="1" ht="15" customHeight="1" thickBot="1" x14ac:dyDescent="0.25">
      <c r="B53" s="1163">
        <f>B49/(C51*C48)</f>
        <v>0.5</v>
      </c>
      <c r="C53" s="1164"/>
      <c r="D53" s="1165" t="s">
        <v>131</v>
      </c>
      <c r="E53" s="1166"/>
      <c r="F53" s="765"/>
      <c r="G53" s="551" t="s">
        <v>132</v>
      </c>
      <c r="H53" s="625"/>
      <c r="I53" s="627">
        <f>S53+Y53+AE53+AK53</f>
        <v>15</v>
      </c>
      <c r="J53" s="495" t="s">
        <v>4</v>
      </c>
      <c r="K53" s="1077">
        <f>COUNTA(L45:L47)-COUNTIF(L45:L47,"休講")</f>
        <v>1</v>
      </c>
      <c r="L53" s="496" t="s">
        <v>132</v>
      </c>
      <c r="M53" s="628">
        <f>$C51-K53</f>
        <v>6</v>
      </c>
      <c r="N53" s="625"/>
      <c r="O53" s="625"/>
      <c r="P53" s="492" t="s">
        <v>4</v>
      </c>
      <c r="Q53" s="1077">
        <f>COUNTA(R45:R52)-COUNTIF(R45:R52,"休講")</f>
        <v>4</v>
      </c>
      <c r="R53" s="496" t="s">
        <v>132</v>
      </c>
      <c r="S53" s="628">
        <f>$C$31-Q53</f>
        <v>3</v>
      </c>
      <c r="T53" s="625"/>
      <c r="U53" s="625"/>
      <c r="V53" s="492" t="s">
        <v>4</v>
      </c>
      <c r="W53" s="1077">
        <f>COUNTA(X45:X52)-COUNTIF(X45:X52,"休講")</f>
        <v>4</v>
      </c>
      <c r="X53" s="496" t="s">
        <v>132</v>
      </c>
      <c r="Y53" s="617">
        <f>$C$31-W53</f>
        <v>3</v>
      </c>
      <c r="Z53" s="625"/>
      <c r="AA53" s="625"/>
      <c r="AB53" s="492" t="s">
        <v>4</v>
      </c>
      <c r="AC53" s="1077">
        <f>COUNTA(AD45:AD52)-COUNTIF(AD45:AD52,"休講")</f>
        <v>5</v>
      </c>
      <c r="AD53" s="496" t="s">
        <v>132</v>
      </c>
      <c r="AE53" s="628">
        <f>$C$31-AC53</f>
        <v>2</v>
      </c>
      <c r="AF53" s="625"/>
      <c r="AG53" s="625"/>
      <c r="AH53" s="492" t="s">
        <v>4</v>
      </c>
      <c r="AI53" s="1077">
        <f>COUNTA(AJ45:AJ52)-COUNTIF(AJ45:AJ52,"休講")</f>
        <v>0</v>
      </c>
      <c r="AJ53" s="496" t="s">
        <v>132</v>
      </c>
      <c r="AK53" s="617">
        <f>$C$31-AI53</f>
        <v>7</v>
      </c>
    </row>
    <row r="54" spans="2:40" s="86" customFormat="1" ht="7.5" customHeight="1" thickBot="1" x14ac:dyDescent="0.25">
      <c r="D54" s="580"/>
      <c r="E54" s="649"/>
      <c r="F54" s="649"/>
      <c r="G54" s="580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828"/>
      <c r="U54" s="828"/>
      <c r="V54" s="828"/>
      <c r="W54" s="828"/>
      <c r="X54" s="828"/>
      <c r="Y54" s="828"/>
      <c r="Z54" s="828"/>
      <c r="AA54" s="828"/>
      <c r="AB54" s="579"/>
      <c r="AC54" s="579"/>
      <c r="AD54" s="579"/>
      <c r="AE54" s="579"/>
      <c r="AF54" s="579"/>
      <c r="AG54" s="579"/>
      <c r="AH54" s="579"/>
      <c r="AI54" s="579"/>
      <c r="AJ54" s="579"/>
      <c r="AK54" s="579"/>
      <c r="AL54" s="489"/>
    </row>
    <row r="55" spans="2:40" s="86" customFormat="1" ht="11.25" customHeight="1" thickBot="1" x14ac:dyDescent="0.25">
      <c r="B55" s="1298">
        <f>日付!F5</f>
        <v>43728</v>
      </c>
      <c r="C55" s="1300" t="s">
        <v>29</v>
      </c>
      <c r="D55" s="1185" t="s">
        <v>130</v>
      </c>
      <c r="E55" s="1186"/>
      <c r="F55" s="1187"/>
      <c r="G55" s="491">
        <v>1</v>
      </c>
      <c r="H55" s="587"/>
      <c r="I55" s="591"/>
      <c r="J55" s="588"/>
      <c r="K55" s="588"/>
      <c r="L55" s="589"/>
      <c r="M55" s="590"/>
      <c r="N55" s="563">
        <v>0.70138888888888884</v>
      </c>
      <c r="O55" s="564">
        <v>0.76388888888888884</v>
      </c>
      <c r="P55" s="560" t="s">
        <v>387</v>
      </c>
      <c r="Q55" s="560" t="s">
        <v>45</v>
      </c>
      <c r="R55" s="561" t="s">
        <v>33</v>
      </c>
      <c r="S55" s="565" t="s">
        <v>46</v>
      </c>
      <c r="T55" s="826">
        <v>0.76736111111111116</v>
      </c>
      <c r="U55" s="827">
        <v>0.82986111111111116</v>
      </c>
      <c r="V55" s="480" t="s">
        <v>811</v>
      </c>
      <c r="W55" s="480" t="s">
        <v>45</v>
      </c>
      <c r="X55" s="697" t="s">
        <v>33</v>
      </c>
      <c r="Y55" s="71" t="s">
        <v>46</v>
      </c>
      <c r="Z55" s="829">
        <v>0.83333333333333337</v>
      </c>
      <c r="AA55" s="827">
        <v>0.89583333333333337</v>
      </c>
      <c r="AB55" s="560" t="s">
        <v>535</v>
      </c>
      <c r="AC55" s="560" t="s">
        <v>47</v>
      </c>
      <c r="AD55" s="561" t="s">
        <v>33</v>
      </c>
      <c r="AE55" s="565" t="s">
        <v>46</v>
      </c>
      <c r="AF55" s="593"/>
      <c r="AG55" s="594"/>
      <c r="AH55" s="588"/>
      <c r="AI55" s="588"/>
      <c r="AJ55" s="591"/>
      <c r="AK55" s="590"/>
      <c r="AL55" s="490"/>
      <c r="AM55" s="389"/>
    </row>
    <row r="56" spans="2:40" s="86" customFormat="1" ht="11.25" customHeight="1" x14ac:dyDescent="0.2">
      <c r="B56" s="1299"/>
      <c r="C56" s="1301"/>
      <c r="D56" s="640" t="s">
        <v>48</v>
      </c>
      <c r="E56" s="641">
        <v>0.58333333333333337</v>
      </c>
      <c r="F56" s="642" t="s">
        <v>766</v>
      </c>
      <c r="G56" s="165">
        <v>2</v>
      </c>
      <c r="H56" s="678"/>
      <c r="I56" s="679"/>
      <c r="J56" s="83"/>
      <c r="K56" s="83"/>
      <c r="L56" s="84"/>
      <c r="M56" s="85"/>
      <c r="N56" s="116">
        <v>0.70833333333333337</v>
      </c>
      <c r="O56" s="117">
        <v>0.75</v>
      </c>
      <c r="P56" s="102" t="s">
        <v>576</v>
      </c>
      <c r="Q56" s="102" t="s">
        <v>142</v>
      </c>
      <c r="R56" s="699" t="s">
        <v>21</v>
      </c>
      <c r="S56" s="118" t="s">
        <v>349</v>
      </c>
      <c r="T56" s="161">
        <v>0.76736111111111116</v>
      </c>
      <c r="U56" s="162">
        <v>0.82986111111111116</v>
      </c>
      <c r="V56" s="69" t="s">
        <v>819</v>
      </c>
      <c r="W56" s="69" t="s">
        <v>45</v>
      </c>
      <c r="X56" s="600" t="s">
        <v>40</v>
      </c>
      <c r="Y56" s="163" t="s">
        <v>48</v>
      </c>
      <c r="Z56" s="114"/>
      <c r="AA56" s="840"/>
      <c r="AB56" s="83"/>
      <c r="AC56" s="83"/>
      <c r="AD56" s="84"/>
      <c r="AE56" s="103"/>
      <c r="AF56" s="607"/>
      <c r="AG56" s="608"/>
      <c r="AH56" s="599"/>
      <c r="AI56" s="599"/>
      <c r="AJ56" s="600"/>
      <c r="AK56" s="609"/>
      <c r="AL56" s="490"/>
      <c r="AM56" s="389"/>
      <c r="AN56" s="86" t="s">
        <v>1010</v>
      </c>
    </row>
    <row r="57" spans="2:40" s="86" customFormat="1" ht="11.25" customHeight="1" thickBot="1" x14ac:dyDescent="0.25">
      <c r="B57" s="1299"/>
      <c r="C57" s="1301"/>
      <c r="D57" s="640" t="s">
        <v>707</v>
      </c>
      <c r="E57" s="641">
        <v>0.58333333333333337</v>
      </c>
      <c r="F57" s="643" t="s">
        <v>766</v>
      </c>
      <c r="G57" s="165">
        <v>3</v>
      </c>
      <c r="H57" s="602"/>
      <c r="I57" s="600"/>
      <c r="J57" s="599"/>
      <c r="K57" s="599"/>
      <c r="L57" s="600"/>
      <c r="M57" s="601"/>
      <c r="N57" s="841"/>
      <c r="O57" s="840"/>
      <c r="P57" s="83"/>
      <c r="Q57" s="83"/>
      <c r="R57" s="84"/>
      <c r="S57" s="103"/>
      <c r="T57" s="114"/>
      <c r="U57" s="115"/>
      <c r="V57" s="842"/>
      <c r="W57" s="83"/>
      <c r="X57" s="84"/>
      <c r="Y57" s="103"/>
      <c r="Z57" s="161">
        <v>0.83333333333333337</v>
      </c>
      <c r="AA57" s="827">
        <v>0.89583333333333337</v>
      </c>
      <c r="AB57" s="69" t="s">
        <v>822</v>
      </c>
      <c r="AC57" s="69" t="s">
        <v>45</v>
      </c>
      <c r="AD57" s="600" t="s">
        <v>40</v>
      </c>
      <c r="AE57" s="163" t="s">
        <v>407</v>
      </c>
      <c r="AF57" s="607"/>
      <c r="AG57" s="608"/>
      <c r="AH57" s="599"/>
      <c r="AI57" s="599"/>
      <c r="AJ57" s="600"/>
      <c r="AK57" s="609"/>
      <c r="AL57" s="490"/>
      <c r="AM57" s="389"/>
    </row>
    <row r="58" spans="2:40" s="86" customFormat="1" ht="11.25" customHeight="1" thickBot="1" x14ac:dyDescent="0.25">
      <c r="B58" s="711" t="s">
        <v>164</v>
      </c>
      <c r="C58" s="566">
        <v>4</v>
      </c>
      <c r="D58" s="644"/>
      <c r="E58" s="644"/>
      <c r="F58" s="644"/>
      <c r="G58" s="165">
        <v>4</v>
      </c>
      <c r="H58" s="600"/>
      <c r="I58" s="629" t="s">
        <v>170</v>
      </c>
      <c r="J58" s="577" t="s">
        <v>167</v>
      </c>
      <c r="K58" s="577" t="s">
        <v>129</v>
      </c>
      <c r="L58" s="577" t="s">
        <v>128</v>
      </c>
      <c r="M58" s="630" t="s">
        <v>168</v>
      </c>
      <c r="N58" s="844"/>
      <c r="O58" s="845"/>
      <c r="P58" s="599"/>
      <c r="Q58" s="599"/>
      <c r="R58" s="600"/>
      <c r="S58" s="609"/>
      <c r="T58" s="161">
        <v>0.76736111111111116</v>
      </c>
      <c r="U58" s="162">
        <v>0.82986111111111116</v>
      </c>
      <c r="V58" s="69" t="s">
        <v>773</v>
      </c>
      <c r="W58" s="69" t="s">
        <v>45</v>
      </c>
      <c r="X58" s="70" t="s">
        <v>33</v>
      </c>
      <c r="Y58" s="163" t="s">
        <v>540</v>
      </c>
      <c r="Z58" s="114"/>
      <c r="AA58" s="840"/>
      <c r="AB58" s="83"/>
      <c r="AC58" s="83"/>
      <c r="AD58" s="84"/>
      <c r="AE58" s="103"/>
      <c r="AF58" s="665"/>
      <c r="AG58" s="612"/>
      <c r="AH58" s="599"/>
      <c r="AI58" s="599"/>
      <c r="AJ58" s="600"/>
      <c r="AK58" s="601"/>
      <c r="AL58" s="490"/>
      <c r="AM58" s="389"/>
    </row>
    <row r="59" spans="2:40" s="86" customFormat="1" ht="11.25" customHeight="1" thickBot="1" x14ac:dyDescent="0.25">
      <c r="B59" s="1292">
        <f>K63+Q63+W63+AC63+AI63</f>
        <v>10</v>
      </c>
      <c r="C59" s="1294" t="s">
        <v>135</v>
      </c>
      <c r="D59" s="1185" t="s">
        <v>125</v>
      </c>
      <c r="E59" s="1186"/>
      <c r="F59" s="1187"/>
      <c r="G59" s="165">
        <v>5</v>
      </c>
      <c r="H59" s="600"/>
      <c r="I59" s="634"/>
      <c r="J59" s="599"/>
      <c r="K59" s="616"/>
      <c r="L59" s="600"/>
      <c r="M59" s="609"/>
      <c r="N59" s="841"/>
      <c r="O59" s="840"/>
      <c r="P59" s="83"/>
      <c r="Q59" s="83"/>
      <c r="R59" s="84"/>
      <c r="S59" s="103"/>
      <c r="T59" s="161">
        <v>0.76736111111111116</v>
      </c>
      <c r="U59" s="162">
        <v>0.82986111111111116</v>
      </c>
      <c r="V59" s="69" t="s">
        <v>783</v>
      </c>
      <c r="W59" s="69" t="s">
        <v>43</v>
      </c>
      <c r="X59" s="70" t="s">
        <v>33</v>
      </c>
      <c r="Y59" s="163" t="s">
        <v>915</v>
      </c>
      <c r="Z59" s="161">
        <v>0.83333333333333337</v>
      </c>
      <c r="AA59" s="827">
        <v>0.89583333333333337</v>
      </c>
      <c r="AB59" s="69" t="s">
        <v>815</v>
      </c>
      <c r="AC59" s="69" t="s">
        <v>47</v>
      </c>
      <c r="AD59" s="70" t="s">
        <v>33</v>
      </c>
      <c r="AE59" s="163" t="s">
        <v>915</v>
      </c>
      <c r="AF59" s="665"/>
      <c r="AG59" s="612"/>
      <c r="AH59" s="599"/>
      <c r="AI59" s="599"/>
      <c r="AJ59" s="600"/>
      <c r="AK59" s="601"/>
      <c r="AL59" s="490"/>
      <c r="AM59" s="389"/>
    </row>
    <row r="60" spans="2:40" s="86" customFormat="1" ht="11.25" customHeight="1" thickBot="1" x14ac:dyDescent="0.25">
      <c r="B60" s="1293"/>
      <c r="C60" s="1295"/>
      <c r="D60" s="1174"/>
      <c r="E60" s="1175"/>
      <c r="F60" s="1176"/>
      <c r="G60" s="165">
        <v>6</v>
      </c>
      <c r="H60" s="600"/>
      <c r="I60" s="634"/>
      <c r="J60" s="599"/>
      <c r="K60" s="616"/>
      <c r="L60" s="600"/>
      <c r="M60" s="609"/>
      <c r="N60" s="826">
        <v>0.70138888888888884</v>
      </c>
      <c r="O60" s="827">
        <v>0.76388888888888884</v>
      </c>
      <c r="P60" s="69" t="s">
        <v>834</v>
      </c>
      <c r="Q60" s="69" t="s">
        <v>47</v>
      </c>
      <c r="R60" s="70" t="s">
        <v>33</v>
      </c>
      <c r="S60" s="163" t="s">
        <v>707</v>
      </c>
      <c r="T60" s="114"/>
      <c r="U60" s="115"/>
      <c r="V60" s="83"/>
      <c r="W60" s="83"/>
      <c r="X60" s="84"/>
      <c r="Y60" s="103"/>
      <c r="Z60" s="161">
        <v>0.83333333333333337</v>
      </c>
      <c r="AA60" s="827">
        <v>0.89583333333333337</v>
      </c>
      <c r="AB60" s="69" t="s">
        <v>793</v>
      </c>
      <c r="AC60" s="69" t="s">
        <v>47</v>
      </c>
      <c r="AD60" s="70" t="s">
        <v>21</v>
      </c>
      <c r="AE60" s="163" t="s">
        <v>707</v>
      </c>
      <c r="AF60" s="665"/>
      <c r="AG60" s="612"/>
      <c r="AH60" s="599"/>
      <c r="AI60" s="599"/>
      <c r="AJ60" s="600"/>
      <c r="AK60" s="601"/>
      <c r="AL60" s="490"/>
      <c r="AM60" s="389"/>
    </row>
    <row r="61" spans="2:40" s="86" customFormat="1" ht="11.25" customHeight="1" thickBot="1" x14ac:dyDescent="0.25">
      <c r="B61" s="712" t="s">
        <v>136</v>
      </c>
      <c r="C61" s="104">
        <v>7</v>
      </c>
      <c r="D61" s="1174"/>
      <c r="E61" s="1175"/>
      <c r="F61" s="1176"/>
      <c r="G61" s="165">
        <v>7</v>
      </c>
      <c r="H61" s="600"/>
      <c r="I61" s="634"/>
      <c r="J61" s="599"/>
      <c r="K61" s="616"/>
      <c r="L61" s="600"/>
      <c r="M61" s="609"/>
      <c r="N61" s="613"/>
      <c r="O61" s="614"/>
      <c r="P61" s="599"/>
      <c r="Q61" s="599"/>
      <c r="R61" s="600"/>
      <c r="S61" s="601"/>
      <c r="T61" s="607"/>
      <c r="U61" s="608"/>
      <c r="V61" s="599"/>
      <c r="W61" s="599"/>
      <c r="X61" s="600"/>
      <c r="Y61" s="609"/>
      <c r="Z61" s="161">
        <v>0.83333333333333337</v>
      </c>
      <c r="AA61" s="827">
        <v>0.89583333333333337</v>
      </c>
      <c r="AB61" s="69" t="s">
        <v>829</v>
      </c>
      <c r="AC61" s="69" t="s">
        <v>45</v>
      </c>
      <c r="AD61" s="70" t="s">
        <v>33</v>
      </c>
      <c r="AE61" s="163" t="s">
        <v>883</v>
      </c>
      <c r="AF61" s="665"/>
      <c r="AG61" s="612"/>
      <c r="AH61" s="599"/>
      <c r="AI61" s="599"/>
      <c r="AJ61" s="600"/>
      <c r="AK61" s="601"/>
    </row>
    <row r="62" spans="2:40" s="86" customFormat="1" ht="11.25" customHeight="1" thickBot="1" x14ac:dyDescent="0.25">
      <c r="B62" s="1338" t="s">
        <v>126</v>
      </c>
      <c r="C62" s="1339"/>
      <c r="D62" s="1177"/>
      <c r="E62" s="1178"/>
      <c r="F62" s="1179"/>
      <c r="G62" s="545">
        <v>8</v>
      </c>
      <c r="H62" s="606"/>
      <c r="I62" s="635"/>
      <c r="J62" s="621"/>
      <c r="K62" s="622"/>
      <c r="L62" s="623"/>
      <c r="M62" s="624"/>
      <c r="N62" s="450"/>
      <c r="O62" s="451"/>
      <c r="P62" s="89"/>
      <c r="Q62" s="89"/>
      <c r="R62" s="109"/>
      <c r="S62" s="90"/>
      <c r="T62" s="161">
        <v>0.76736111111111116</v>
      </c>
      <c r="U62" s="162">
        <v>0.82986111111111116</v>
      </c>
      <c r="V62" s="69" t="s">
        <v>793</v>
      </c>
      <c r="W62" s="69" t="s">
        <v>47</v>
      </c>
      <c r="X62" s="70" t="s">
        <v>21</v>
      </c>
      <c r="Y62" s="163" t="s">
        <v>707</v>
      </c>
      <c r="Z62" s="161">
        <v>0.83333333333333337</v>
      </c>
      <c r="AA62" s="827">
        <v>0.89583333333333337</v>
      </c>
      <c r="AB62" s="69" t="s">
        <v>812</v>
      </c>
      <c r="AC62" s="69" t="s">
        <v>47</v>
      </c>
      <c r="AD62" s="70" t="s">
        <v>21</v>
      </c>
      <c r="AE62" s="163" t="s">
        <v>707</v>
      </c>
      <c r="AF62" s="665"/>
      <c r="AG62" s="612"/>
      <c r="AH62" s="599"/>
      <c r="AI62" s="599"/>
      <c r="AJ62" s="600"/>
      <c r="AK62" s="601"/>
      <c r="AL62" s="490"/>
      <c r="AM62" s="389"/>
    </row>
    <row r="63" spans="2:40" s="579" customFormat="1" ht="15" customHeight="1" thickBot="1" x14ac:dyDescent="0.25">
      <c r="B63" s="1163">
        <f>B59/(C61*C58)</f>
        <v>0.35714285714285715</v>
      </c>
      <c r="C63" s="1164"/>
      <c r="D63" s="1165" t="s">
        <v>131</v>
      </c>
      <c r="E63" s="1166"/>
      <c r="F63" s="765"/>
      <c r="G63" s="551" t="s">
        <v>132</v>
      </c>
      <c r="H63" s="625"/>
      <c r="I63" s="627">
        <f>S63+Y63+AE63+AK63</f>
        <v>18</v>
      </c>
      <c r="J63" s="495" t="s">
        <v>4</v>
      </c>
      <c r="K63" s="1077">
        <f>COUNTA(L55:L57)-COUNTIF(L55:L57,"休講")</f>
        <v>0</v>
      </c>
      <c r="L63" s="496" t="s">
        <v>132</v>
      </c>
      <c r="M63" s="628">
        <f>$C61-K63</f>
        <v>7</v>
      </c>
      <c r="N63" s="625"/>
      <c r="O63" s="625"/>
      <c r="P63" s="492" t="s">
        <v>4</v>
      </c>
      <c r="Q63" s="1077">
        <f>COUNTA(R55:R62)-COUNTIF(R55:R62,"休講")</f>
        <v>2</v>
      </c>
      <c r="R63" s="496" t="s">
        <v>132</v>
      </c>
      <c r="S63" s="628">
        <f>$C$31-Q63</f>
        <v>5</v>
      </c>
      <c r="T63" s="625"/>
      <c r="U63" s="625"/>
      <c r="V63" s="492" t="s">
        <v>4</v>
      </c>
      <c r="W63" s="1077">
        <f>COUNTA(X55:X62)-COUNTIF(X55:X62,"休講")</f>
        <v>4</v>
      </c>
      <c r="X63" s="496" t="s">
        <v>132</v>
      </c>
      <c r="Y63" s="617">
        <f>$C$31-W63</f>
        <v>3</v>
      </c>
      <c r="Z63" s="625"/>
      <c r="AA63" s="625"/>
      <c r="AB63" s="492" t="s">
        <v>4</v>
      </c>
      <c r="AC63" s="1077">
        <f>COUNTA(AD55:AD62)-COUNTIF(AD55:AD62,"休講")</f>
        <v>4</v>
      </c>
      <c r="AD63" s="496" t="s">
        <v>132</v>
      </c>
      <c r="AE63" s="628">
        <f>$C$31-AC63</f>
        <v>3</v>
      </c>
      <c r="AF63" s="625"/>
      <c r="AG63" s="625"/>
      <c r="AH63" s="492" t="s">
        <v>4</v>
      </c>
      <c r="AI63" s="1077">
        <f>COUNTA(AJ55:AJ62)-COUNTIF(AJ55:AJ62,"休講")</f>
        <v>0</v>
      </c>
      <c r="AJ63" s="496" t="s">
        <v>132</v>
      </c>
      <c r="AK63" s="617">
        <f>$C$31-AI63</f>
        <v>7</v>
      </c>
    </row>
    <row r="64" spans="2:40" s="86" customFormat="1" ht="11.25" customHeight="1" thickBot="1" x14ac:dyDescent="0.25">
      <c r="D64" s="580"/>
      <c r="E64" s="580"/>
      <c r="F64" s="580"/>
      <c r="G64" s="580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79"/>
      <c r="T64" s="579"/>
      <c r="U64" s="579"/>
      <c r="V64" s="579"/>
      <c r="W64" s="579"/>
      <c r="X64" s="579"/>
      <c r="Y64" s="579"/>
      <c r="Z64" s="579"/>
      <c r="AA64" s="579"/>
      <c r="AB64" s="579"/>
      <c r="AC64" s="579"/>
      <c r="AD64" s="579"/>
      <c r="AE64" s="579"/>
      <c r="AF64" s="579"/>
      <c r="AG64" s="579"/>
      <c r="AH64" s="579"/>
      <c r="AI64" s="579"/>
      <c r="AJ64" s="579"/>
      <c r="AK64" s="579"/>
      <c r="AL64" s="489"/>
    </row>
    <row r="65" spans="2:37" s="86" customFormat="1" ht="11.25" customHeight="1" thickBot="1" x14ac:dyDescent="0.25">
      <c r="B65" s="105" t="s">
        <v>39</v>
      </c>
      <c r="C65" s="106"/>
      <c r="D65" s="1180" t="s">
        <v>130</v>
      </c>
      <c r="E65" s="1181"/>
      <c r="F65" s="1182"/>
      <c r="G65" s="203" t="s">
        <v>437</v>
      </c>
      <c r="H65" s="1167" t="s">
        <v>441</v>
      </c>
      <c r="I65" s="1167"/>
      <c r="J65" s="1167"/>
      <c r="K65" s="1167"/>
      <c r="L65" s="1167"/>
      <c r="M65" s="1168"/>
      <c r="N65" s="1169" t="s">
        <v>498</v>
      </c>
      <c r="O65" s="1167"/>
      <c r="P65" s="1167"/>
      <c r="Q65" s="1167"/>
      <c r="R65" s="1167"/>
      <c r="S65" s="1168"/>
      <c r="T65" s="1169" t="s">
        <v>233</v>
      </c>
      <c r="U65" s="1167"/>
      <c r="V65" s="1167"/>
      <c r="W65" s="1167"/>
      <c r="X65" s="1167"/>
      <c r="Y65" s="1168"/>
      <c r="Z65" s="1169" t="s">
        <v>235</v>
      </c>
      <c r="AA65" s="1167"/>
      <c r="AB65" s="1167"/>
      <c r="AC65" s="1167"/>
      <c r="AD65" s="1167"/>
      <c r="AE65" s="1167"/>
      <c r="AF65" s="1169" t="s">
        <v>442</v>
      </c>
      <c r="AG65" s="1167"/>
      <c r="AH65" s="1167"/>
      <c r="AI65" s="1167"/>
      <c r="AJ65" s="1167"/>
      <c r="AK65" s="1168"/>
    </row>
    <row r="66" spans="2:37" s="86" customFormat="1" ht="11.25" customHeight="1" x14ac:dyDescent="0.2">
      <c r="B66" s="1310">
        <f>日付!G5</f>
        <v>43729</v>
      </c>
      <c r="C66" s="1300" t="s">
        <v>30</v>
      </c>
      <c r="D66" s="583"/>
      <c r="E66" s="584"/>
      <c r="F66" s="585"/>
      <c r="G66" s="491">
        <v>1</v>
      </c>
      <c r="H66" s="586"/>
      <c r="I66" s="587"/>
      <c r="J66" s="588"/>
      <c r="K66" s="588"/>
      <c r="L66" s="589"/>
      <c r="M66" s="590"/>
      <c r="N66" s="587"/>
      <c r="O66" s="591"/>
      <c r="P66" s="592"/>
      <c r="Q66" s="588"/>
      <c r="R66" s="589"/>
      <c r="S66" s="590"/>
      <c r="T66" s="593"/>
      <c r="U66" s="594"/>
      <c r="V66" s="592"/>
      <c r="W66" s="588"/>
      <c r="X66" s="591"/>
      <c r="Y66" s="590"/>
      <c r="Z66" s="593"/>
      <c r="AA66" s="594"/>
      <c r="AB66" s="588"/>
      <c r="AC66" s="588"/>
      <c r="AD66" s="591"/>
      <c r="AE66" s="590"/>
      <c r="AF66" s="593"/>
      <c r="AG66" s="594"/>
      <c r="AH66" s="588"/>
      <c r="AI66" s="588"/>
      <c r="AJ66" s="591"/>
      <c r="AK66" s="590"/>
    </row>
    <row r="67" spans="2:37" s="86" customFormat="1" ht="11.25" customHeight="1" x14ac:dyDescent="0.2">
      <c r="B67" s="1311"/>
      <c r="C67" s="1301"/>
      <c r="D67" s="595"/>
      <c r="E67" s="596"/>
      <c r="F67" s="597"/>
      <c r="G67" s="165">
        <v>2</v>
      </c>
      <c r="H67" s="586"/>
      <c r="I67" s="598"/>
      <c r="J67" s="599"/>
      <c r="K67" s="599"/>
      <c r="L67" s="600"/>
      <c r="M67" s="601"/>
      <c r="N67" s="602"/>
      <c r="O67" s="600"/>
      <c r="P67" s="603"/>
      <c r="Q67" s="599"/>
      <c r="R67" s="600"/>
      <c r="S67" s="601"/>
      <c r="T67" s="604"/>
      <c r="U67" s="604"/>
      <c r="V67" s="605"/>
      <c r="W67" s="605"/>
      <c r="X67" s="606"/>
      <c r="Y67" s="609"/>
      <c r="Z67" s="607"/>
      <c r="AA67" s="608"/>
      <c r="AB67" s="599"/>
      <c r="AC67" s="599"/>
      <c r="AD67" s="600"/>
      <c r="AE67" s="609"/>
      <c r="AF67" s="607"/>
      <c r="AG67" s="608"/>
      <c r="AH67" s="599"/>
      <c r="AI67" s="599"/>
      <c r="AJ67" s="600"/>
      <c r="AK67" s="609"/>
    </row>
    <row r="68" spans="2:37" s="86" customFormat="1" ht="11.25" customHeight="1" thickBot="1" x14ac:dyDescent="0.25">
      <c r="B68" s="1311"/>
      <c r="C68" s="1301"/>
      <c r="D68" s="595"/>
      <c r="E68" s="596"/>
      <c r="F68" s="597"/>
      <c r="G68" s="165">
        <v>3</v>
      </c>
      <c r="H68" s="119">
        <v>0.54166666666666663</v>
      </c>
      <c r="I68" s="120">
        <v>0.60416666666666663</v>
      </c>
      <c r="J68" s="69" t="s">
        <v>812</v>
      </c>
      <c r="K68" s="69" t="s">
        <v>45</v>
      </c>
      <c r="L68" s="70" t="s">
        <v>21</v>
      </c>
      <c r="M68" s="71" t="s">
        <v>48</v>
      </c>
      <c r="N68" s="119">
        <v>0.60763888888888895</v>
      </c>
      <c r="O68" s="120">
        <v>0.67013888888888884</v>
      </c>
      <c r="P68" s="69" t="s">
        <v>402</v>
      </c>
      <c r="Q68" s="69" t="s">
        <v>45</v>
      </c>
      <c r="R68" s="70" t="s">
        <v>21</v>
      </c>
      <c r="S68" s="71" t="s">
        <v>48</v>
      </c>
      <c r="T68" s="612"/>
      <c r="U68" s="612"/>
      <c r="V68" s="599"/>
      <c r="W68" s="599"/>
      <c r="X68" s="600"/>
      <c r="Y68" s="601"/>
      <c r="Z68" s="613"/>
      <c r="AA68" s="614"/>
      <c r="AB68" s="599"/>
      <c r="AC68" s="599"/>
      <c r="AD68" s="600"/>
      <c r="AE68" s="601"/>
      <c r="AF68" s="613"/>
      <c r="AG68" s="614"/>
      <c r="AH68" s="599"/>
      <c r="AI68" s="599"/>
      <c r="AJ68" s="600"/>
      <c r="AK68" s="609"/>
    </row>
    <row r="69" spans="2:37" s="86" customFormat="1" ht="11.25" customHeight="1" thickBot="1" x14ac:dyDescent="0.25">
      <c r="B69" s="711" t="s">
        <v>164</v>
      </c>
      <c r="C69" s="566">
        <v>5</v>
      </c>
      <c r="D69" s="595"/>
      <c r="E69" s="596"/>
      <c r="F69" s="597"/>
      <c r="G69" s="165">
        <v>4</v>
      </c>
      <c r="H69" s="586"/>
      <c r="I69" s="629" t="s">
        <v>170</v>
      </c>
      <c r="J69" s="577" t="s">
        <v>167</v>
      </c>
      <c r="K69" s="577" t="s">
        <v>129</v>
      </c>
      <c r="L69" s="577" t="s">
        <v>128</v>
      </c>
      <c r="M69" s="630" t="s">
        <v>168</v>
      </c>
      <c r="N69" s="119">
        <v>0.60763888888888895</v>
      </c>
      <c r="O69" s="120">
        <v>0.67013888888888884</v>
      </c>
      <c r="P69" s="481" t="s">
        <v>568</v>
      </c>
      <c r="Q69" s="69" t="s">
        <v>45</v>
      </c>
      <c r="R69" s="70" t="s">
        <v>33</v>
      </c>
      <c r="S69" s="71" t="s">
        <v>46</v>
      </c>
      <c r="T69" s="113">
        <v>0.67361111111111116</v>
      </c>
      <c r="U69" s="113">
        <v>0.73611111111111116</v>
      </c>
      <c r="V69" s="69" t="s">
        <v>783</v>
      </c>
      <c r="W69" s="69" t="s">
        <v>45</v>
      </c>
      <c r="X69" s="70" t="s">
        <v>33</v>
      </c>
      <c r="Y69" s="163" t="s">
        <v>46</v>
      </c>
      <c r="Z69" s="161">
        <v>0.73958333333333337</v>
      </c>
      <c r="AA69" s="162">
        <v>0.80208333333333337</v>
      </c>
      <c r="AB69" s="69" t="s">
        <v>799</v>
      </c>
      <c r="AC69" s="69" t="s">
        <v>45</v>
      </c>
      <c r="AD69" s="70" t="s">
        <v>33</v>
      </c>
      <c r="AE69" s="71" t="s">
        <v>46</v>
      </c>
      <c r="AF69" s="161">
        <v>0.80555555555555547</v>
      </c>
      <c r="AG69" s="162">
        <v>0.86805555555555547</v>
      </c>
      <c r="AH69" s="69" t="s">
        <v>432</v>
      </c>
      <c r="AI69" s="69" t="s">
        <v>47</v>
      </c>
      <c r="AJ69" s="70" t="s">
        <v>33</v>
      </c>
      <c r="AK69" s="71" t="s">
        <v>46</v>
      </c>
    </row>
    <row r="70" spans="2:37" s="86" customFormat="1" ht="11.25" customHeight="1" x14ac:dyDescent="0.2">
      <c r="B70" s="1292">
        <f>K74+Q74+W74+AC74+AI74</f>
        <v>7</v>
      </c>
      <c r="C70" s="1294" t="s">
        <v>135</v>
      </c>
      <c r="D70" s="595"/>
      <c r="E70" s="596"/>
      <c r="F70" s="597"/>
      <c r="G70" s="165">
        <v>5</v>
      </c>
      <c r="H70" s="586"/>
      <c r="I70" s="634"/>
      <c r="J70" s="599" t="s">
        <v>955</v>
      </c>
      <c r="K70" s="616">
        <v>0.75</v>
      </c>
      <c r="L70" s="600" t="s">
        <v>956</v>
      </c>
      <c r="M70" s="609" t="s">
        <v>1025</v>
      </c>
      <c r="N70" s="602"/>
      <c r="O70" s="600"/>
      <c r="P70" s="599"/>
      <c r="Q70" s="599"/>
      <c r="R70" s="600"/>
      <c r="S70" s="601"/>
      <c r="T70" s="604"/>
      <c r="U70" s="604"/>
      <c r="V70" s="599"/>
      <c r="W70" s="599"/>
      <c r="X70" s="600"/>
      <c r="Y70" s="601"/>
      <c r="Z70" s="607"/>
      <c r="AA70" s="608"/>
      <c r="AB70" s="599"/>
      <c r="AC70" s="599"/>
      <c r="AD70" s="600"/>
      <c r="AE70" s="609"/>
      <c r="AF70" s="607"/>
      <c r="AG70" s="608"/>
      <c r="AH70" s="599"/>
      <c r="AI70" s="599"/>
      <c r="AJ70" s="600"/>
      <c r="AK70" s="609"/>
    </row>
    <row r="71" spans="2:37" s="86" customFormat="1" ht="11.25" customHeight="1" thickBot="1" x14ac:dyDescent="0.25">
      <c r="B71" s="1293"/>
      <c r="C71" s="1295"/>
      <c r="D71" s="595"/>
      <c r="E71" s="596"/>
      <c r="F71" s="597"/>
      <c r="G71" s="165">
        <v>6</v>
      </c>
      <c r="H71" s="586"/>
      <c r="I71" s="634"/>
      <c r="J71" s="599" t="s">
        <v>1008</v>
      </c>
      <c r="K71" s="616">
        <v>0.58333333333333337</v>
      </c>
      <c r="L71" s="600" t="s">
        <v>1009</v>
      </c>
      <c r="M71" s="609" t="s">
        <v>1025</v>
      </c>
      <c r="N71" s="610"/>
      <c r="O71" s="611"/>
      <c r="P71" s="599"/>
      <c r="Q71" s="599"/>
      <c r="R71" s="600"/>
      <c r="S71" s="601"/>
      <c r="T71" s="113">
        <v>0.67361111111111116</v>
      </c>
      <c r="U71" s="113">
        <v>0.73611111111111116</v>
      </c>
      <c r="V71" s="69" t="s">
        <v>723</v>
      </c>
      <c r="W71" s="69" t="s">
        <v>45</v>
      </c>
      <c r="X71" s="70" t="s">
        <v>33</v>
      </c>
      <c r="Y71" s="71" t="s">
        <v>407</v>
      </c>
      <c r="Z71" s="613"/>
      <c r="AA71" s="614"/>
      <c r="AB71" s="599"/>
      <c r="AC71" s="599"/>
      <c r="AD71" s="600"/>
      <c r="AE71" s="609"/>
      <c r="AF71" s="607"/>
      <c r="AG71" s="608"/>
      <c r="AH71" s="599"/>
      <c r="AI71" s="599"/>
      <c r="AJ71" s="600"/>
      <c r="AK71" s="609"/>
    </row>
    <row r="72" spans="2:37" s="86" customFormat="1" ht="9.75" customHeight="1" thickBot="1" x14ac:dyDescent="0.25">
      <c r="B72" s="712" t="s">
        <v>136</v>
      </c>
      <c r="C72" s="104">
        <v>7</v>
      </c>
      <c r="D72" s="595"/>
      <c r="E72" s="596"/>
      <c r="F72" s="597"/>
      <c r="G72" s="165">
        <v>7</v>
      </c>
      <c r="H72" s="586"/>
      <c r="I72" s="634"/>
      <c r="J72" s="599"/>
      <c r="K72" s="616"/>
      <c r="L72" s="600"/>
      <c r="M72" s="609"/>
      <c r="N72" s="610"/>
      <c r="O72" s="611"/>
      <c r="P72" s="603"/>
      <c r="Q72" s="599"/>
      <c r="R72" s="600"/>
      <c r="S72" s="601"/>
      <c r="T72" s="604"/>
      <c r="U72" s="604"/>
      <c r="V72" s="599"/>
      <c r="W72" s="599"/>
      <c r="X72" s="600"/>
      <c r="Y72" s="601"/>
      <c r="Z72" s="607"/>
      <c r="AA72" s="608"/>
      <c r="AB72" s="599"/>
      <c r="AC72" s="599"/>
      <c r="AD72" s="600"/>
      <c r="AE72" s="609"/>
      <c r="AF72" s="607"/>
      <c r="AG72" s="608"/>
      <c r="AH72" s="599"/>
      <c r="AI72" s="599"/>
      <c r="AJ72" s="600"/>
      <c r="AK72" s="609"/>
    </row>
    <row r="73" spans="2:37" s="86" customFormat="1" ht="11.25" customHeight="1" thickBot="1" x14ac:dyDescent="0.25">
      <c r="B73" s="1338" t="s">
        <v>126</v>
      </c>
      <c r="C73" s="1339"/>
      <c r="D73" s="618"/>
      <c r="E73" s="619"/>
      <c r="F73" s="620"/>
      <c r="G73" s="545">
        <v>8</v>
      </c>
      <c r="H73" s="586"/>
      <c r="I73" s="635"/>
      <c r="J73" s="621"/>
      <c r="K73" s="622"/>
      <c r="L73" s="623"/>
      <c r="M73" s="624"/>
      <c r="N73" s="602"/>
      <c r="O73" s="600"/>
      <c r="P73" s="603"/>
      <c r="Q73" s="599"/>
      <c r="R73" s="600"/>
      <c r="S73" s="601"/>
      <c r="T73" s="113">
        <v>0.67361111111111116</v>
      </c>
      <c r="U73" s="113">
        <v>0.73611111111111116</v>
      </c>
      <c r="V73" s="69" t="s">
        <v>676</v>
      </c>
      <c r="W73" s="69" t="s">
        <v>47</v>
      </c>
      <c r="X73" s="70" t="s">
        <v>33</v>
      </c>
      <c r="Y73" s="71" t="s">
        <v>769</v>
      </c>
      <c r="Z73" s="1085">
        <v>0.73958333333333337</v>
      </c>
      <c r="AA73" s="1085">
        <v>0.78125</v>
      </c>
      <c r="AB73" s="102" t="s">
        <v>925</v>
      </c>
      <c r="AC73" s="117" t="s">
        <v>921</v>
      </c>
      <c r="AD73" s="699" t="s">
        <v>33</v>
      </c>
      <c r="AE73" s="1086" t="s">
        <v>769</v>
      </c>
      <c r="AF73" s="607"/>
      <c r="AG73" s="608"/>
      <c r="AH73" s="599"/>
      <c r="AI73" s="599"/>
      <c r="AJ73" s="600"/>
      <c r="AK73" s="609"/>
    </row>
    <row r="74" spans="2:37" s="579" customFormat="1" ht="15" customHeight="1" thickBot="1" x14ac:dyDescent="0.25">
      <c r="B74" s="1163">
        <f>B70/(C72*C69)</f>
        <v>0.2</v>
      </c>
      <c r="C74" s="1164"/>
      <c r="D74" s="1165" t="s">
        <v>131</v>
      </c>
      <c r="E74" s="1166"/>
      <c r="F74" s="765"/>
      <c r="G74" s="551" t="s">
        <v>132</v>
      </c>
      <c r="H74" s="625"/>
      <c r="I74" s="627">
        <f>S74+Y74+AE74+AK74</f>
        <v>21</v>
      </c>
      <c r="J74" s="495" t="s">
        <v>4</v>
      </c>
      <c r="K74" s="1077">
        <f>COUNTA(L66:L68)-COUNTIF(L66:L68,"休講")</f>
        <v>0</v>
      </c>
      <c r="L74" s="496" t="s">
        <v>132</v>
      </c>
      <c r="M74" s="628">
        <f>$C72-K74</f>
        <v>7</v>
      </c>
      <c r="N74" s="625"/>
      <c r="O74" s="625"/>
      <c r="P74" s="492" t="s">
        <v>4</v>
      </c>
      <c r="Q74" s="1077">
        <f>COUNTA(R66:R73)-COUNTIF(R66:R73,"休講")</f>
        <v>1</v>
      </c>
      <c r="R74" s="496" t="s">
        <v>132</v>
      </c>
      <c r="S74" s="628">
        <f>$C$31-Q74</f>
        <v>6</v>
      </c>
      <c r="T74" s="625"/>
      <c r="U74" s="625"/>
      <c r="V74" s="492" t="s">
        <v>4</v>
      </c>
      <c r="W74" s="1077">
        <f>COUNTA(X66:X73)-COUNTIF(X66:X73,"休講")</f>
        <v>3</v>
      </c>
      <c r="X74" s="496" t="s">
        <v>132</v>
      </c>
      <c r="Y74" s="617">
        <f>$C$31-W74</f>
        <v>4</v>
      </c>
      <c r="Z74" s="625"/>
      <c r="AA74" s="625"/>
      <c r="AB74" s="492" t="s">
        <v>4</v>
      </c>
      <c r="AC74" s="1077">
        <f>COUNTA(AD66:AD73)-COUNTIF(AD66:AD73,"休講")</f>
        <v>2</v>
      </c>
      <c r="AD74" s="496" t="s">
        <v>132</v>
      </c>
      <c r="AE74" s="628">
        <f>$C$31-AC74</f>
        <v>5</v>
      </c>
      <c r="AF74" s="625"/>
      <c r="AG74" s="625"/>
      <c r="AH74" s="492" t="s">
        <v>4</v>
      </c>
      <c r="AI74" s="1077">
        <f>COUNTA(AJ66:AJ73)-COUNTIF(AJ66:AJ73,"休講")</f>
        <v>1</v>
      </c>
      <c r="AJ74" s="496" t="s">
        <v>132</v>
      </c>
      <c r="AK74" s="617">
        <f>$C$31-AI74</f>
        <v>6</v>
      </c>
    </row>
    <row r="75" spans="2:37" s="86" customFormat="1" ht="11.25" customHeight="1" x14ac:dyDescent="0.2"/>
  </sheetData>
  <mergeCells count="128">
    <mergeCell ref="AF65:AK65"/>
    <mergeCell ref="B74:C74"/>
    <mergeCell ref="B66:B68"/>
    <mergeCell ref="C66:C68"/>
    <mergeCell ref="B70:B71"/>
    <mergeCell ref="C70:C71"/>
    <mergeCell ref="B73:C73"/>
    <mergeCell ref="D74:E74"/>
    <mergeCell ref="B63:C63"/>
    <mergeCell ref="D63:E63"/>
    <mergeCell ref="D65:F65"/>
    <mergeCell ref="N65:S65"/>
    <mergeCell ref="T65:Y65"/>
    <mergeCell ref="Z65:AE65"/>
    <mergeCell ref="B59:B60"/>
    <mergeCell ref="C59:C60"/>
    <mergeCell ref="D59:F59"/>
    <mergeCell ref="D60:F60"/>
    <mergeCell ref="D61:F61"/>
    <mergeCell ref="B62:C62"/>
    <mergeCell ref="D62:F62"/>
    <mergeCell ref="H65:M65"/>
    <mergeCell ref="D51:F51"/>
    <mergeCell ref="B52:C52"/>
    <mergeCell ref="D52:F52"/>
    <mergeCell ref="B53:C53"/>
    <mergeCell ref="D53:E53"/>
    <mergeCell ref="B55:B57"/>
    <mergeCell ref="C55:C57"/>
    <mergeCell ref="D55:F55"/>
    <mergeCell ref="B43:C43"/>
    <mergeCell ref="B45:B47"/>
    <mergeCell ref="C45:C47"/>
    <mergeCell ref="D45:F45"/>
    <mergeCell ref="B49:B50"/>
    <mergeCell ref="C49:C50"/>
    <mergeCell ref="D49:F49"/>
    <mergeCell ref="D50:F50"/>
    <mergeCell ref="D43:E43"/>
    <mergeCell ref="B39:B40"/>
    <mergeCell ref="C39:C40"/>
    <mergeCell ref="D39:F39"/>
    <mergeCell ref="D40:F40"/>
    <mergeCell ref="D41:F41"/>
    <mergeCell ref="B42:C42"/>
    <mergeCell ref="D42:F42"/>
    <mergeCell ref="D31:F31"/>
    <mergeCell ref="B32:C32"/>
    <mergeCell ref="D32:F32"/>
    <mergeCell ref="B33:C33"/>
    <mergeCell ref="B35:B37"/>
    <mergeCell ref="C35:C37"/>
    <mergeCell ref="D35:F35"/>
    <mergeCell ref="D33:E33"/>
    <mergeCell ref="B23:C23"/>
    <mergeCell ref="B25:B27"/>
    <mergeCell ref="C25:C27"/>
    <mergeCell ref="D25:F25"/>
    <mergeCell ref="B29:B30"/>
    <mergeCell ref="C29:C30"/>
    <mergeCell ref="D29:F29"/>
    <mergeCell ref="D30:F30"/>
    <mergeCell ref="D23:E23"/>
    <mergeCell ref="B19:B20"/>
    <mergeCell ref="C19:C20"/>
    <mergeCell ref="D19:F19"/>
    <mergeCell ref="D20:F20"/>
    <mergeCell ref="D21:F21"/>
    <mergeCell ref="B22:C22"/>
    <mergeCell ref="D22:F22"/>
    <mergeCell ref="Z12:AE12"/>
    <mergeCell ref="AF12:AK12"/>
    <mergeCell ref="AL12:AN12"/>
    <mergeCell ref="B15:B17"/>
    <mergeCell ref="C15:C17"/>
    <mergeCell ref="D15:F15"/>
    <mergeCell ref="AE9:AE10"/>
    <mergeCell ref="AL9:AL10"/>
    <mergeCell ref="O10:P10"/>
    <mergeCell ref="V10:W10"/>
    <mergeCell ref="B12:B13"/>
    <mergeCell ref="C12:C13"/>
    <mergeCell ref="D12:F13"/>
    <mergeCell ref="H12:M12"/>
    <mergeCell ref="N12:S12"/>
    <mergeCell ref="T12:Y12"/>
    <mergeCell ref="L9:L10"/>
    <mergeCell ref="O9:P9"/>
    <mergeCell ref="V9:W9"/>
    <mergeCell ref="Y9:Z9"/>
    <mergeCell ref="AD9:AD10"/>
    <mergeCell ref="AD7:AD8"/>
    <mergeCell ref="AE7:AE8"/>
    <mergeCell ref="AL7:AL8"/>
    <mergeCell ref="O8:P8"/>
    <mergeCell ref="V8:W8"/>
    <mergeCell ref="Y8:Z8"/>
    <mergeCell ref="AD5:AD6"/>
    <mergeCell ref="AE5:AE6"/>
    <mergeCell ref="AL5:AL6"/>
    <mergeCell ref="O6:P6"/>
    <mergeCell ref="V6:W6"/>
    <mergeCell ref="Y6:Z6"/>
    <mergeCell ref="V5:X5"/>
    <mergeCell ref="AL2:AL3"/>
    <mergeCell ref="B5:B10"/>
    <mergeCell ref="C5:C6"/>
    <mergeCell ref="D5:D6"/>
    <mergeCell ref="E5:E6"/>
    <mergeCell ref="F5:F6"/>
    <mergeCell ref="G5:G6"/>
    <mergeCell ref="H5:H6"/>
    <mergeCell ref="B2:D3"/>
    <mergeCell ref="E2:K3"/>
    <mergeCell ref="M2:N3"/>
    <mergeCell ref="O2:O3"/>
    <mergeCell ref="P2:Q3"/>
    <mergeCell ref="R2:S3"/>
    <mergeCell ref="I5:I6"/>
    <mergeCell ref="J5:J6"/>
    <mergeCell ref="K5:K8"/>
    <mergeCell ref="L5:L8"/>
    <mergeCell ref="O5:P5"/>
    <mergeCell ref="O7:P7"/>
    <mergeCell ref="AI2:AI3"/>
    <mergeCell ref="AJ2:AK3"/>
    <mergeCell ref="V7:W7"/>
    <mergeCell ref="Y7:Z7"/>
  </mergeCells>
  <phoneticPr fontId="6"/>
  <conditionalFormatting sqref="AE9 AJ6:AJ10">
    <cfRule type="cellIs" dxfId="4402" priority="1553" stopIfTrue="1" operator="equal">
      <formula>5</formula>
    </cfRule>
    <cfRule type="cellIs" dxfId="4401" priority="1554" stopIfTrue="1" operator="equal">
      <formula>6</formula>
    </cfRule>
    <cfRule type="cellIs" dxfId="4400" priority="1555" stopIfTrue="1" operator="equal">
      <formula>7</formula>
    </cfRule>
  </conditionalFormatting>
  <conditionalFormatting sqref="Q6:Q10">
    <cfRule type="cellIs" dxfId="4399" priority="1550" stopIfTrue="1" operator="equal">
      <formula>5</formula>
    </cfRule>
    <cfRule type="cellIs" dxfId="4398" priority="1551" stopIfTrue="1" operator="equal">
      <formula>6</formula>
    </cfRule>
    <cfRule type="cellIs" dxfId="4397" priority="1552" stopIfTrue="1" operator="equal">
      <formula>7</formula>
    </cfRule>
  </conditionalFormatting>
  <conditionalFormatting sqref="R6:R10">
    <cfRule type="cellIs" dxfId="4396" priority="1547" stopIfTrue="1" operator="equal">
      <formula>5</formula>
    </cfRule>
    <cfRule type="cellIs" dxfId="4395" priority="1548" stopIfTrue="1" operator="equal">
      <formula>6</formula>
    </cfRule>
    <cfRule type="cellIs" dxfId="4394" priority="1549" stopIfTrue="1" operator="equal">
      <formula>7</formula>
    </cfRule>
  </conditionalFormatting>
  <conditionalFormatting sqref="AA7:AA9">
    <cfRule type="cellIs" dxfId="4393" priority="1544" stopIfTrue="1" operator="equal">
      <formula>5</formula>
    </cfRule>
    <cfRule type="cellIs" dxfId="4392" priority="1545" stopIfTrue="1" operator="equal">
      <formula>6</formula>
    </cfRule>
    <cfRule type="cellIs" dxfId="4391" priority="1546" stopIfTrue="1" operator="equal">
      <formula>7</formula>
    </cfRule>
  </conditionalFormatting>
  <conditionalFormatting sqref="X6:X10">
    <cfRule type="cellIs" dxfId="4390" priority="1538" stopIfTrue="1" operator="equal">
      <formula>5</formula>
    </cfRule>
    <cfRule type="cellIs" dxfId="4389" priority="1539" stopIfTrue="1" operator="equal">
      <formula>6</formula>
    </cfRule>
    <cfRule type="cellIs" dxfId="4388" priority="1540" stopIfTrue="1" operator="equal">
      <formula>7</formula>
    </cfRule>
  </conditionalFormatting>
  <conditionalFormatting sqref="S6:U10">
    <cfRule type="cellIs" dxfId="4387" priority="1541" stopIfTrue="1" operator="equal">
      <formula>5</formula>
    </cfRule>
    <cfRule type="cellIs" dxfId="4386" priority="1542" stopIfTrue="1" operator="equal">
      <formula>6</formula>
    </cfRule>
    <cfRule type="cellIs" dxfId="4385" priority="1543" stopIfTrue="1" operator="equal">
      <formula>7</formula>
    </cfRule>
  </conditionalFormatting>
  <conditionalFormatting sqref="R55 X55 AJ55:AJ56 AD55">
    <cfRule type="cellIs" dxfId="4384" priority="1479" stopIfTrue="1" operator="equal">
      <formula>"休講"</formula>
    </cfRule>
    <cfRule type="cellIs" dxfId="4383" priority="1480" stopIfTrue="1" operator="equal">
      <formula>"追加"</formula>
    </cfRule>
    <cfRule type="cellIs" dxfId="4382" priority="1481" stopIfTrue="1" operator="equal">
      <formula>"振替"</formula>
    </cfRule>
  </conditionalFormatting>
  <conditionalFormatting sqref="S55 AE55 Y55 AK55:AK56">
    <cfRule type="cellIs" dxfId="4381" priority="1482" stopIfTrue="1" operator="equal">
      <formula>"未定"</formula>
    </cfRule>
  </conditionalFormatting>
  <conditionalFormatting sqref="AK57">
    <cfRule type="cellIs" dxfId="4380" priority="1478" stopIfTrue="1" operator="equal">
      <formula>"未定"</formula>
    </cfRule>
  </conditionalFormatting>
  <conditionalFormatting sqref="AJ57">
    <cfRule type="cellIs" dxfId="4379" priority="1475" stopIfTrue="1" operator="equal">
      <formula>"休講"</formula>
    </cfRule>
    <cfRule type="cellIs" dxfId="4378" priority="1476" stopIfTrue="1" operator="equal">
      <formula>"追加"</formula>
    </cfRule>
    <cfRule type="cellIs" dxfId="4377" priority="1477" stopIfTrue="1" operator="equal">
      <formula>"振替"</formula>
    </cfRule>
  </conditionalFormatting>
  <conditionalFormatting sqref="T31:U32">
    <cfRule type="cellIs" dxfId="4376" priority="1410" stopIfTrue="1" operator="equal">
      <formula>"未定"</formula>
    </cfRule>
  </conditionalFormatting>
  <conditionalFormatting sqref="AK37">
    <cfRule type="cellIs" dxfId="4375" priority="1445" stopIfTrue="1" operator="equal">
      <formula>"未定"</formula>
    </cfRule>
  </conditionalFormatting>
  <conditionalFormatting sqref="AF26:AG26">
    <cfRule type="cellIs" dxfId="4374" priority="1455" stopIfTrue="1" operator="equal">
      <formula>"未定"</formula>
    </cfRule>
  </conditionalFormatting>
  <conditionalFormatting sqref="Z26:AA26">
    <cfRule type="cellIs" dxfId="4373" priority="1294" stopIfTrue="1" operator="equal">
      <formula>"未定"</formula>
    </cfRule>
  </conditionalFormatting>
  <conditionalFormatting sqref="T27:U27">
    <cfRule type="cellIs" dxfId="4372" priority="1303" stopIfTrue="1" operator="equal">
      <formula>"未定"</formula>
    </cfRule>
  </conditionalFormatting>
  <conditionalFormatting sqref="Y47">
    <cfRule type="cellIs" dxfId="4371" priority="1399" stopIfTrue="1" operator="equal">
      <formula>"未定"</formula>
    </cfRule>
  </conditionalFormatting>
  <conditionalFormatting sqref="AJ30">
    <cfRule type="cellIs" dxfId="4370" priority="1400" stopIfTrue="1" operator="equal">
      <formula>"休講"</formula>
    </cfRule>
    <cfRule type="cellIs" dxfId="4369" priority="1401" stopIfTrue="1" operator="equal">
      <formula>"追加"</formula>
    </cfRule>
    <cfRule type="cellIs" dxfId="4368" priority="1402" stopIfTrue="1" operator="equal">
      <formula>"振替"</formula>
    </cfRule>
  </conditionalFormatting>
  <conditionalFormatting sqref="Y17">
    <cfRule type="cellIs" dxfId="4367" priority="1311" stopIfTrue="1" operator="equal">
      <formula>"未定"</formula>
    </cfRule>
  </conditionalFormatting>
  <conditionalFormatting sqref="L18:L20 AJ28 L28:L29 R31:R32 AD30:AD32 AD38 L38 R38 AJ38 L40:L42 L47 L31:L32">
    <cfRule type="cellIs" dxfId="4366" priority="1529" stopIfTrue="1" operator="equal">
      <formula>"休講"</formula>
    </cfRule>
    <cfRule type="cellIs" dxfId="4365" priority="1530" stopIfTrue="1" operator="equal">
      <formula>"追加"</formula>
    </cfRule>
    <cfRule type="cellIs" dxfId="4364" priority="1531" stopIfTrue="1" operator="equal">
      <formula>"振替"</formula>
    </cfRule>
  </conditionalFormatting>
  <conditionalFormatting sqref="AD27">
    <cfRule type="cellIs" dxfId="4363" priority="1508" stopIfTrue="1" operator="equal">
      <formula>"休講"</formula>
    </cfRule>
    <cfRule type="cellIs" dxfId="4362" priority="1509" stopIfTrue="1" operator="equal">
      <formula>"追加"</formula>
    </cfRule>
    <cfRule type="cellIs" dxfId="4361" priority="1510" stopIfTrue="1" operator="equal">
      <formula>"振替"</formula>
    </cfRule>
  </conditionalFormatting>
  <conditionalFormatting sqref="AK27">
    <cfRule type="cellIs" dxfId="4360" priority="1507" stopIfTrue="1" operator="equal">
      <formula>"未定"</formula>
    </cfRule>
  </conditionalFormatting>
  <conditionalFormatting sqref="AJ27">
    <cfRule type="cellIs" dxfId="4359" priority="1503" stopIfTrue="1" operator="equal">
      <formula>"休講"</formula>
    </cfRule>
    <cfRule type="cellIs" dxfId="4358" priority="1504" stopIfTrue="1" operator="equal">
      <formula>"追加"</formula>
    </cfRule>
    <cfRule type="cellIs" dxfId="4357" priority="1505" stopIfTrue="1" operator="equal">
      <formula>"振替"</formula>
    </cfRule>
  </conditionalFormatting>
  <conditionalFormatting sqref="AK27">
    <cfRule type="cellIs" dxfId="4356" priority="1506" stopIfTrue="1" operator="equal">
      <formula>"未定"</formula>
    </cfRule>
  </conditionalFormatting>
  <conditionalFormatting sqref="AK35:AK36">
    <cfRule type="cellIs" dxfId="4355" priority="1449" stopIfTrue="1" operator="equal">
      <formula>"未定"</formula>
    </cfRule>
  </conditionalFormatting>
  <conditionalFormatting sqref="AF27:AG27">
    <cfRule type="cellIs" dxfId="4354" priority="1456" stopIfTrue="1" operator="equal">
      <formula>"未定"</formula>
    </cfRule>
  </conditionalFormatting>
  <conditionalFormatting sqref="X47">
    <cfRule type="cellIs" dxfId="4353" priority="1396" stopIfTrue="1" operator="equal">
      <formula>"休講"</formula>
    </cfRule>
    <cfRule type="cellIs" dxfId="4352" priority="1397" stopIfTrue="1" operator="equal">
      <formula>"追加"</formula>
    </cfRule>
    <cfRule type="cellIs" dxfId="4351" priority="1398" stopIfTrue="1" operator="equal">
      <formula>"振替"</formula>
    </cfRule>
  </conditionalFormatting>
  <conditionalFormatting sqref="AK47">
    <cfRule type="cellIs" dxfId="4350" priority="1395" stopIfTrue="1" operator="equal">
      <formula>"未定"</formula>
    </cfRule>
  </conditionalFormatting>
  <conditionalFormatting sqref="AJ16">
    <cfRule type="cellIs" dxfId="4349" priority="1365" stopIfTrue="1" operator="equal">
      <formula>"休講"</formula>
    </cfRule>
    <cfRule type="cellIs" dxfId="4348" priority="1366" stopIfTrue="1" operator="equal">
      <formula>"追加"</formula>
    </cfRule>
    <cfRule type="cellIs" dxfId="4347" priority="1367" stopIfTrue="1" operator="equal">
      <formula>"振替"</formula>
    </cfRule>
  </conditionalFormatting>
  <conditionalFormatting sqref="AF16:AG16">
    <cfRule type="cellIs" dxfId="4346" priority="1352" stopIfTrue="1" operator="equal">
      <formula>"未定"</formula>
    </cfRule>
  </conditionalFormatting>
  <conditionalFormatting sqref="R16">
    <cfRule type="cellIs" dxfId="4345" priority="1344" stopIfTrue="1" operator="equal">
      <formula>"休講"</formula>
    </cfRule>
    <cfRule type="cellIs" dxfId="4344" priority="1345" stopIfTrue="1" operator="equal">
      <formula>"追加"</formula>
    </cfRule>
    <cfRule type="cellIs" dxfId="4343" priority="1346" stopIfTrue="1" operator="equal">
      <formula>"振替"</formula>
    </cfRule>
  </conditionalFormatting>
  <conditionalFormatting sqref="S16">
    <cfRule type="cellIs" dxfId="4342" priority="1347" stopIfTrue="1" operator="equal">
      <formula>"未定"</formula>
    </cfRule>
  </conditionalFormatting>
  <conditionalFormatting sqref="AD16">
    <cfRule type="cellIs" dxfId="4341" priority="1340" stopIfTrue="1" operator="equal">
      <formula>"休講"</formula>
    </cfRule>
    <cfRule type="cellIs" dxfId="4340" priority="1341" stopIfTrue="1" operator="equal">
      <formula>"追加"</formula>
    </cfRule>
    <cfRule type="cellIs" dxfId="4339" priority="1342" stopIfTrue="1" operator="equal">
      <formula>"振替"</formula>
    </cfRule>
  </conditionalFormatting>
  <conditionalFormatting sqref="N16:O16">
    <cfRule type="cellIs" dxfId="4338" priority="1343" stopIfTrue="1" operator="equal">
      <formula>"未定"</formula>
    </cfRule>
  </conditionalFormatting>
  <conditionalFormatting sqref="AE16">
    <cfRule type="cellIs" dxfId="4337" priority="1339" stopIfTrue="1" operator="equal">
      <formula>"未定"</formula>
    </cfRule>
  </conditionalFormatting>
  <conditionalFormatting sqref="L21">
    <cfRule type="cellIs" dxfId="4336" priority="1336" stopIfTrue="1" operator="equal">
      <formula>"休講"</formula>
    </cfRule>
    <cfRule type="cellIs" dxfId="4335" priority="1337" stopIfTrue="1" operator="equal">
      <formula>"追加"</formula>
    </cfRule>
    <cfRule type="cellIs" dxfId="4334" priority="1338" stopIfTrue="1" operator="equal">
      <formula>"振替"</formula>
    </cfRule>
  </conditionalFormatting>
  <conditionalFormatting sqref="AJ20">
    <cfRule type="cellIs" dxfId="4333" priority="1317" stopIfTrue="1" operator="equal">
      <formula>"休講"</formula>
    </cfRule>
    <cfRule type="cellIs" dxfId="4332" priority="1318" stopIfTrue="1" operator="equal">
      <formula>"追加"</formula>
    </cfRule>
    <cfRule type="cellIs" dxfId="4331" priority="1319" stopIfTrue="1" operator="equal">
      <formula>"振替"</formula>
    </cfRule>
  </conditionalFormatting>
  <conditionalFormatting sqref="M17">
    <cfRule type="cellIs" dxfId="4330" priority="1316" stopIfTrue="1" operator="equal">
      <formula>"未定"</formula>
    </cfRule>
  </conditionalFormatting>
  <conditionalFormatting sqref="X27">
    <cfRule type="cellIs" dxfId="4329" priority="1304" stopIfTrue="1" operator="equal">
      <formula>"休講"</formula>
    </cfRule>
    <cfRule type="cellIs" dxfId="4328" priority="1305" stopIfTrue="1" operator="equal">
      <formula>"追加"</formula>
    </cfRule>
    <cfRule type="cellIs" dxfId="4327" priority="1306" stopIfTrue="1" operator="equal">
      <formula>"振替"</formula>
    </cfRule>
  </conditionalFormatting>
  <conditionalFormatting sqref="Y27">
    <cfRule type="cellIs" dxfId="4326" priority="1307" stopIfTrue="1" operator="equal">
      <formula>"未定"</formula>
    </cfRule>
  </conditionalFormatting>
  <conditionalFormatting sqref="Y29 AK29">
    <cfRule type="cellIs" dxfId="4325" priority="1250" stopIfTrue="1" operator="equal">
      <formula>"未定"</formula>
    </cfRule>
  </conditionalFormatting>
  <conditionalFormatting sqref="Z26:AA26">
    <cfRule type="cellIs" dxfId="4324" priority="1293" stopIfTrue="1" operator="equal">
      <formula>"未定"</formula>
    </cfRule>
  </conditionalFormatting>
  <conditionalFormatting sqref="M37">
    <cfRule type="cellIs" dxfId="4323" priority="1292" stopIfTrue="1" operator="equal">
      <formula>"未定"</formula>
    </cfRule>
  </conditionalFormatting>
  <conditionalFormatting sqref="S18">
    <cfRule type="cellIs" dxfId="4322" priority="1273" stopIfTrue="1" operator="equal">
      <formula>"未定"</formula>
    </cfRule>
  </conditionalFormatting>
  <conditionalFormatting sqref="AJ18">
    <cfRule type="cellIs" dxfId="4321" priority="1275" stopIfTrue="1" operator="equal">
      <formula>"休講"</formula>
    </cfRule>
    <cfRule type="cellIs" dxfId="4320" priority="1276" stopIfTrue="1" operator="equal">
      <formula>"追加"</formula>
    </cfRule>
    <cfRule type="cellIs" dxfId="4319" priority="1277" stopIfTrue="1" operator="equal">
      <formula>"振替"</formula>
    </cfRule>
  </conditionalFormatting>
  <conditionalFormatting sqref="AK18">
    <cfRule type="cellIs" dxfId="4318" priority="1278" stopIfTrue="1" operator="equal">
      <formula>"未定"</formula>
    </cfRule>
  </conditionalFormatting>
  <conditionalFormatting sqref="AF18:AG18">
    <cfRule type="cellIs" dxfId="4317" priority="1274" stopIfTrue="1" operator="equal">
      <formula>"未定"</formula>
    </cfRule>
  </conditionalFormatting>
  <conditionalFormatting sqref="AE17">
    <cfRule type="cellIs" dxfId="4316" priority="1263" stopIfTrue="1" operator="equal">
      <formula>"未定"</formula>
    </cfRule>
  </conditionalFormatting>
  <conditionalFormatting sqref="S25">
    <cfRule type="cellIs" dxfId="4315" priority="1241" stopIfTrue="1" operator="equal">
      <formula>"未定"</formula>
    </cfRule>
  </conditionalFormatting>
  <conditionalFormatting sqref="X25">
    <cfRule type="cellIs" dxfId="4314" priority="1234" stopIfTrue="1" operator="equal">
      <formula>"休講"</formula>
    </cfRule>
    <cfRule type="cellIs" dxfId="4313" priority="1235" stopIfTrue="1" operator="equal">
      <formula>"追加"</formula>
    </cfRule>
    <cfRule type="cellIs" dxfId="4312" priority="1236" stopIfTrue="1" operator="equal">
      <formula>"振替"</formula>
    </cfRule>
  </conditionalFormatting>
  <conditionalFormatting sqref="AE58">
    <cfRule type="cellIs" dxfId="4311" priority="980" stopIfTrue="1" operator="equal">
      <formula>"未定"</formula>
    </cfRule>
  </conditionalFormatting>
  <conditionalFormatting sqref="AK66:AK67 S66:U67 AE66:AE67 Y66:Y67 AE71:AE72 S69 AK71:AK73 Y72:Y73 S72:U73">
    <cfRule type="cellIs" dxfId="4310" priority="952" stopIfTrue="1" operator="equal">
      <formula>"未定"</formula>
    </cfRule>
  </conditionalFormatting>
  <conditionalFormatting sqref="X70">
    <cfRule type="cellIs" dxfId="4309" priority="938" stopIfTrue="1" operator="equal">
      <formula>"休講"</formula>
    </cfRule>
    <cfRule type="cellIs" dxfId="4308" priority="939" stopIfTrue="1" operator="equal">
      <formula>"追加"</formula>
    </cfRule>
    <cfRule type="cellIs" dxfId="4307" priority="940" stopIfTrue="1" operator="equal">
      <formula>"振替"</formula>
    </cfRule>
  </conditionalFormatting>
  <conditionalFormatting sqref="Y70">
    <cfRule type="cellIs" dxfId="4306" priority="937" stopIfTrue="1" operator="equal">
      <formula>"未定"</formula>
    </cfRule>
  </conditionalFormatting>
  <conditionalFormatting sqref="R70">
    <cfRule type="cellIs" dxfId="4305" priority="933" stopIfTrue="1" operator="equal">
      <formula>"休講"</formula>
    </cfRule>
    <cfRule type="cellIs" dxfId="4304" priority="934" stopIfTrue="1" operator="equal">
      <formula>"追加"</formula>
    </cfRule>
    <cfRule type="cellIs" dxfId="4303" priority="935" stopIfTrue="1" operator="equal">
      <formula>"振替"</formula>
    </cfRule>
  </conditionalFormatting>
  <conditionalFormatting sqref="S70:U70">
    <cfRule type="cellIs" dxfId="4302" priority="936" stopIfTrue="1" operator="equal">
      <formula>"未定"</formula>
    </cfRule>
  </conditionalFormatting>
  <conditionalFormatting sqref="Z66:AA67 Z71:AA72">
    <cfRule type="cellIs" dxfId="4301" priority="924" stopIfTrue="1" operator="equal">
      <formula>"未定"</formula>
    </cfRule>
  </conditionalFormatting>
  <conditionalFormatting sqref="AF68:AG68">
    <cfRule type="cellIs" dxfId="4300" priority="920" stopIfTrue="1" operator="equal">
      <formula>"未定"</formula>
    </cfRule>
  </conditionalFormatting>
  <conditionalFormatting sqref="AK69">
    <cfRule type="cellIs" dxfId="4299" priority="919" stopIfTrue="1" operator="equal">
      <formula>"未定"</formula>
    </cfRule>
  </conditionalFormatting>
  <conditionalFormatting sqref="AD68">
    <cfRule type="cellIs" dxfId="4298" priority="899" stopIfTrue="1" operator="equal">
      <formula>"休講"</formula>
    </cfRule>
    <cfRule type="cellIs" dxfId="4297" priority="900" stopIfTrue="1" operator="equal">
      <formula>"追加"</formula>
    </cfRule>
    <cfRule type="cellIs" dxfId="4296" priority="901" stopIfTrue="1" operator="equal">
      <formula>"振替"</formula>
    </cfRule>
  </conditionalFormatting>
  <conditionalFormatting sqref="Y71">
    <cfRule type="cellIs" dxfId="4295" priority="902" stopIfTrue="1" operator="equal">
      <formula>"未定"</formula>
    </cfRule>
  </conditionalFormatting>
  <conditionalFormatting sqref="T71:U71">
    <cfRule type="cellIs" dxfId="4294" priority="897" stopIfTrue="1" operator="equal">
      <formula>"未定"</formula>
    </cfRule>
  </conditionalFormatting>
  <conditionalFormatting sqref="M66:M68 M18:M22 AK28 H28:I28 AF28:AG28 M28:M29 AE30:AG32 AK30:AK32 S31:S32 Z31:AA32 AE38 M38:O38 S38 AK38 AF35:AG38 M39:M42 M47 M31:O32">
    <cfRule type="cellIs" dxfId="4293" priority="1537" stopIfTrue="1" operator="equal">
      <formula>"未定"</formula>
    </cfRule>
  </conditionalFormatting>
  <conditionalFormatting sqref="AF26:AG26">
    <cfRule type="cellIs" dxfId="4292" priority="1454" stopIfTrue="1" operator="equal">
      <formula>"未定"</formula>
    </cfRule>
  </conditionalFormatting>
  <conditionalFormatting sqref="R46">
    <cfRule type="cellIs" dxfId="4291" priority="1422" stopIfTrue="1" operator="equal">
      <formula>"休講"</formula>
    </cfRule>
    <cfRule type="cellIs" dxfId="4290" priority="1423" stopIfTrue="1" operator="equal">
      <formula>"追加"</formula>
    </cfRule>
    <cfRule type="cellIs" dxfId="4289" priority="1424" stopIfTrue="1" operator="equal">
      <formula>"振替"</formula>
    </cfRule>
  </conditionalFormatting>
  <conditionalFormatting sqref="S46">
    <cfRule type="cellIs" dxfId="4288" priority="1425" stopIfTrue="1" operator="equal">
      <formula>"未定"</formula>
    </cfRule>
  </conditionalFormatting>
  <conditionalFormatting sqref="X30">
    <cfRule type="cellIs" dxfId="4287" priority="1406" stopIfTrue="1" operator="equal">
      <formula>"休講"</formula>
    </cfRule>
    <cfRule type="cellIs" dxfId="4286" priority="1407" stopIfTrue="1" operator="equal">
      <formula>"追加"</formula>
    </cfRule>
    <cfRule type="cellIs" dxfId="4285" priority="1408" stopIfTrue="1" operator="equal">
      <formula>"振替"</formula>
    </cfRule>
  </conditionalFormatting>
  <conditionalFormatting sqref="Y30">
    <cfRule type="cellIs" dxfId="4284" priority="1409" stopIfTrue="1" operator="equal">
      <formula>"未定"</formula>
    </cfRule>
  </conditionalFormatting>
  <conditionalFormatting sqref="AF47:AG47">
    <cfRule type="cellIs" dxfId="4283" priority="1391" stopIfTrue="1" operator="equal">
      <formula>"未定"</formula>
    </cfRule>
  </conditionalFormatting>
  <conditionalFormatting sqref="M59:M62">
    <cfRule type="cellIs" dxfId="4282" priority="1386" stopIfTrue="1" operator="equal">
      <formula>"未定"</formula>
    </cfRule>
  </conditionalFormatting>
  <conditionalFormatting sqref="AF15:AG15 AF17:AG17 AF19:AG22">
    <cfRule type="cellIs" dxfId="4281" priority="1355" stopIfTrue="1" operator="equal">
      <formula>"未定"</formula>
    </cfRule>
  </conditionalFormatting>
  <conditionalFormatting sqref="AE46">
    <cfRule type="cellIs" dxfId="4280" priority="1378" stopIfTrue="1" operator="equal">
      <formula>"未定"</formula>
    </cfRule>
  </conditionalFormatting>
  <conditionalFormatting sqref="Y19">
    <cfRule type="cellIs" dxfId="4279" priority="1351" stopIfTrue="1" operator="equal">
      <formula>"未定"</formula>
    </cfRule>
  </conditionalFormatting>
  <conditionalFormatting sqref="H15:I15">
    <cfRule type="cellIs" dxfId="4278" priority="1335" stopIfTrue="1" operator="equal">
      <formula>"未定"</formula>
    </cfRule>
  </conditionalFormatting>
  <conditionalFormatting sqref="T20:U20">
    <cfRule type="cellIs" dxfId="4277" priority="1330" stopIfTrue="1" operator="equal">
      <formula>"未定"</formula>
    </cfRule>
  </conditionalFormatting>
  <conditionalFormatting sqref="L66:L68">
    <cfRule type="cellIs" dxfId="4276" priority="1534" stopIfTrue="1" operator="equal">
      <formula>"休講"</formula>
    </cfRule>
    <cfRule type="cellIs" dxfId="4275" priority="1535" stopIfTrue="1" operator="equal">
      <formula>"追加"</formula>
    </cfRule>
    <cfRule type="cellIs" dxfId="4274" priority="1536" stopIfTrue="1" operator="equal">
      <formula>"振替"</formula>
    </cfRule>
  </conditionalFormatting>
  <conditionalFormatting sqref="AF45:AG46">
    <cfRule type="cellIs" dxfId="4273" priority="1512" stopIfTrue="1" operator="equal">
      <formula>"未定"</formula>
    </cfRule>
  </conditionalFormatting>
  <conditionalFormatting sqref="AJ26">
    <cfRule type="cellIs" dxfId="4272" priority="1495" stopIfTrue="1" operator="equal">
      <formula>"休講"</formula>
    </cfRule>
    <cfRule type="cellIs" dxfId="4271" priority="1496" stopIfTrue="1" operator="equal">
      <formula>"追加"</formula>
    </cfRule>
    <cfRule type="cellIs" dxfId="4270" priority="1497" stopIfTrue="1" operator="equal">
      <formula>"振替"</formula>
    </cfRule>
  </conditionalFormatting>
  <conditionalFormatting sqref="AK26">
    <cfRule type="cellIs" dxfId="4269" priority="1498" stopIfTrue="1" operator="equal">
      <formula>"未定"</formula>
    </cfRule>
  </conditionalFormatting>
  <conditionalFormatting sqref="Y57">
    <cfRule type="cellIs" dxfId="4268" priority="1469" stopIfTrue="1" operator="equal">
      <formula>"未定"</formula>
    </cfRule>
  </conditionalFormatting>
  <conditionalFormatting sqref="X57">
    <cfRule type="cellIs" dxfId="4267" priority="1466" stopIfTrue="1" operator="equal">
      <formula>"休講"</formula>
    </cfRule>
    <cfRule type="cellIs" dxfId="4266" priority="1467" stopIfTrue="1" operator="equal">
      <formula>"追加"</formula>
    </cfRule>
    <cfRule type="cellIs" dxfId="4265" priority="1468" stopIfTrue="1" operator="equal">
      <formula>"振替"</formula>
    </cfRule>
  </conditionalFormatting>
  <conditionalFormatting sqref="Z27:AA27">
    <cfRule type="cellIs" dxfId="4264" priority="1460" stopIfTrue="1" operator="equal">
      <formula>"未定"</formula>
    </cfRule>
  </conditionalFormatting>
  <conditionalFormatting sqref="AF55:AG57 AF25:AG25">
    <cfRule type="cellIs" dxfId="4263" priority="1459" stopIfTrue="1" operator="equal">
      <formula>"未定"</formula>
    </cfRule>
  </conditionalFormatting>
  <conditionalFormatting sqref="L27">
    <cfRule type="cellIs" dxfId="4262" priority="1434" stopIfTrue="1" operator="equal">
      <formula>"休講"</formula>
    </cfRule>
    <cfRule type="cellIs" dxfId="4261" priority="1435" stopIfTrue="1" operator="equal">
      <formula>"追加"</formula>
    </cfRule>
    <cfRule type="cellIs" dxfId="4260" priority="1436" stopIfTrue="1" operator="equal">
      <formula>"振替"</formula>
    </cfRule>
  </conditionalFormatting>
  <conditionalFormatting sqref="M27">
    <cfRule type="cellIs" dxfId="4259" priority="1437" stopIfTrue="1" operator="equal">
      <formula>"未定"</formula>
    </cfRule>
  </conditionalFormatting>
  <conditionalFormatting sqref="AE57">
    <cfRule type="cellIs" dxfId="4258" priority="1429" stopIfTrue="1" operator="equal">
      <formula>"未定"</formula>
    </cfRule>
  </conditionalFormatting>
  <conditionalFormatting sqref="AE27">
    <cfRule type="cellIs" dxfId="4257" priority="1511" stopIfTrue="1" operator="equal">
      <formula>"未定"</formula>
    </cfRule>
  </conditionalFormatting>
  <conditionalFormatting sqref="AE45">
    <cfRule type="cellIs" dxfId="4256" priority="1486" stopIfTrue="1" operator="equal">
      <formula>"未定"</formula>
    </cfRule>
  </conditionalFormatting>
  <conditionalFormatting sqref="AJ35:AJ36">
    <cfRule type="cellIs" dxfId="4255" priority="1446" stopIfTrue="1" operator="equal">
      <formula>"休講"</formula>
    </cfRule>
    <cfRule type="cellIs" dxfId="4254" priority="1447" stopIfTrue="1" operator="equal">
      <formula>"追加"</formula>
    </cfRule>
    <cfRule type="cellIs" dxfId="4253" priority="1448" stopIfTrue="1" operator="equal">
      <formula>"振替"</formula>
    </cfRule>
  </conditionalFormatting>
  <conditionalFormatting sqref="L55 AJ25 L45 L57">
    <cfRule type="cellIs" dxfId="4252" priority="1519" stopIfTrue="1" operator="equal">
      <formula>"休講"</formula>
    </cfRule>
    <cfRule type="cellIs" dxfId="4251" priority="1520" stopIfTrue="1" operator="equal">
      <formula>"追加"</formula>
    </cfRule>
    <cfRule type="cellIs" dxfId="4250" priority="1521" stopIfTrue="1" operator="equal">
      <formula>"振替"</formula>
    </cfRule>
  </conditionalFormatting>
  <conditionalFormatting sqref="M45 M55 AK25 M57">
    <cfRule type="cellIs" dxfId="4249" priority="1522" stopIfTrue="1" operator="equal">
      <formula>"未定"</formula>
    </cfRule>
  </conditionalFormatting>
  <conditionalFormatting sqref="L36">
    <cfRule type="cellIs" dxfId="4248" priority="1513" stopIfTrue="1" operator="equal">
      <formula>"休講"</formula>
    </cfRule>
    <cfRule type="cellIs" dxfId="4247" priority="1514" stopIfTrue="1" operator="equal">
      <formula>"追加"</formula>
    </cfRule>
    <cfRule type="cellIs" dxfId="4246" priority="1515" stopIfTrue="1" operator="equal">
      <formula>"振替"</formula>
    </cfRule>
  </conditionalFormatting>
  <conditionalFormatting sqref="M36">
    <cfRule type="cellIs" dxfId="4245" priority="1516" stopIfTrue="1" operator="equal">
      <formula>"未定"</formula>
    </cfRule>
  </conditionalFormatting>
  <conditionalFormatting sqref="AJ26">
    <cfRule type="cellIs" dxfId="4244" priority="1499" stopIfTrue="1" operator="equal">
      <formula>"休講"</formula>
    </cfRule>
    <cfRule type="cellIs" dxfId="4243" priority="1500" stopIfTrue="1" operator="equal">
      <formula>"追加"</formula>
    </cfRule>
    <cfRule type="cellIs" dxfId="4242" priority="1501" stopIfTrue="1" operator="equal">
      <formula>"振替"</formula>
    </cfRule>
  </conditionalFormatting>
  <conditionalFormatting sqref="AK26">
    <cfRule type="cellIs" dxfId="4241" priority="1502" stopIfTrue="1" operator="equal">
      <formula>"未定"</formula>
    </cfRule>
  </conditionalFormatting>
  <conditionalFormatting sqref="AD45">
    <cfRule type="cellIs" dxfId="4240" priority="1483" stopIfTrue="1" operator="equal">
      <formula>"休講"</formula>
    </cfRule>
    <cfRule type="cellIs" dxfId="4239" priority="1484" stopIfTrue="1" operator="equal">
      <formula>"追加"</formula>
    </cfRule>
    <cfRule type="cellIs" dxfId="4238" priority="1485" stopIfTrue="1" operator="equal">
      <formula>"振替"</formula>
    </cfRule>
  </conditionalFormatting>
  <conditionalFormatting sqref="AK45:AK46">
    <cfRule type="cellIs" dxfId="4237" priority="1453" stopIfTrue="1" operator="equal">
      <formula>"未定"</formula>
    </cfRule>
  </conditionalFormatting>
  <conditionalFormatting sqref="AJ45:AJ46">
    <cfRule type="cellIs" dxfId="4236" priority="1450" stopIfTrue="1" operator="equal">
      <formula>"休講"</formula>
    </cfRule>
    <cfRule type="cellIs" dxfId="4235" priority="1451" stopIfTrue="1" operator="equal">
      <formula>"追加"</formula>
    </cfRule>
    <cfRule type="cellIs" dxfId="4234" priority="1452" stopIfTrue="1" operator="equal">
      <formula>"振替"</formula>
    </cfRule>
  </conditionalFormatting>
  <conditionalFormatting sqref="AJ37">
    <cfRule type="cellIs" dxfId="4233" priority="1442" stopIfTrue="1" operator="equal">
      <formula>"休講"</formula>
    </cfRule>
    <cfRule type="cellIs" dxfId="4232" priority="1443" stopIfTrue="1" operator="equal">
      <formula>"追加"</formula>
    </cfRule>
    <cfRule type="cellIs" dxfId="4231" priority="1444" stopIfTrue="1" operator="equal">
      <formula>"振替"</formula>
    </cfRule>
  </conditionalFormatting>
  <conditionalFormatting sqref="L27">
    <cfRule type="cellIs" dxfId="4230" priority="1438" stopIfTrue="1" operator="equal">
      <formula>"休講"</formula>
    </cfRule>
    <cfRule type="cellIs" dxfId="4229" priority="1439" stopIfTrue="1" operator="equal">
      <formula>"追加"</formula>
    </cfRule>
    <cfRule type="cellIs" dxfId="4228" priority="1440" stopIfTrue="1" operator="equal">
      <formula>"振替"</formula>
    </cfRule>
  </conditionalFormatting>
  <conditionalFormatting sqref="M27">
    <cfRule type="cellIs" dxfId="4227" priority="1441" stopIfTrue="1" operator="equal">
      <formula>"未定"</formula>
    </cfRule>
  </conditionalFormatting>
  <conditionalFormatting sqref="AD57">
    <cfRule type="cellIs" dxfId="4226" priority="1426" stopIfTrue="1" operator="equal">
      <formula>"休講"</formula>
    </cfRule>
    <cfRule type="cellIs" dxfId="4225" priority="1427" stopIfTrue="1" operator="equal">
      <formula>"追加"</formula>
    </cfRule>
    <cfRule type="cellIs" dxfId="4224" priority="1428" stopIfTrue="1" operator="equal">
      <formula>"振替"</formula>
    </cfRule>
  </conditionalFormatting>
  <conditionalFormatting sqref="X26">
    <cfRule type="cellIs" dxfId="4223" priority="1418" stopIfTrue="1" operator="equal">
      <formula>"休講"</formula>
    </cfRule>
    <cfRule type="cellIs" dxfId="4222" priority="1419" stopIfTrue="1" operator="equal">
      <formula>"追加"</formula>
    </cfRule>
    <cfRule type="cellIs" dxfId="4221" priority="1420" stopIfTrue="1" operator="equal">
      <formula>"振替"</formula>
    </cfRule>
  </conditionalFormatting>
  <conditionalFormatting sqref="Y26">
    <cfRule type="cellIs" dxfId="4220" priority="1421" stopIfTrue="1" operator="equal">
      <formula>"未定"</formula>
    </cfRule>
  </conditionalFormatting>
  <conditionalFormatting sqref="L40">
    <cfRule type="cellIs" dxfId="4219" priority="1415" stopIfTrue="1" operator="equal">
      <formula>"休講"</formula>
    </cfRule>
    <cfRule type="cellIs" dxfId="4218" priority="1416" stopIfTrue="1" operator="equal">
      <formula>"追加"</formula>
    </cfRule>
    <cfRule type="cellIs" dxfId="4217" priority="1417" stopIfTrue="1" operator="equal">
      <formula>"振替"</formula>
    </cfRule>
  </conditionalFormatting>
  <conditionalFormatting sqref="X31:X32">
    <cfRule type="cellIs" dxfId="4216" priority="1411" stopIfTrue="1" operator="equal">
      <formula>"休講"</formula>
    </cfRule>
    <cfRule type="cellIs" dxfId="4215" priority="1412" stopIfTrue="1" operator="equal">
      <formula>"追加"</formula>
    </cfRule>
    <cfRule type="cellIs" dxfId="4214" priority="1413" stopIfTrue="1" operator="equal">
      <formula>"振替"</formula>
    </cfRule>
  </conditionalFormatting>
  <conditionalFormatting sqref="Y31:Y32">
    <cfRule type="cellIs" dxfId="4213" priority="1414" stopIfTrue="1" operator="equal">
      <formula>"未定"</formula>
    </cfRule>
  </conditionalFormatting>
  <conditionalFormatting sqref="AJ31:AJ32">
    <cfRule type="cellIs" dxfId="4212" priority="1403" stopIfTrue="1" operator="equal">
      <formula>"休講"</formula>
    </cfRule>
    <cfRule type="cellIs" dxfId="4211" priority="1404" stopIfTrue="1" operator="equal">
      <formula>"追加"</formula>
    </cfRule>
    <cfRule type="cellIs" dxfId="4210" priority="1405" stopIfTrue="1" operator="equal">
      <formula>"振替"</formula>
    </cfRule>
  </conditionalFormatting>
  <conditionalFormatting sqref="M46">
    <cfRule type="cellIs" dxfId="4209" priority="1390" stopIfTrue="1" operator="equal">
      <formula>"未定"</formula>
    </cfRule>
  </conditionalFormatting>
  <conditionalFormatting sqref="AJ47">
    <cfRule type="cellIs" dxfId="4208" priority="1392" stopIfTrue="1" operator="equal">
      <formula>"休講"</formula>
    </cfRule>
    <cfRule type="cellIs" dxfId="4207" priority="1393" stopIfTrue="1" operator="equal">
      <formula>"追加"</formula>
    </cfRule>
    <cfRule type="cellIs" dxfId="4206" priority="1394" stopIfTrue="1" operator="equal">
      <formula>"振替"</formula>
    </cfRule>
  </conditionalFormatting>
  <conditionalFormatting sqref="L46">
    <cfRule type="cellIs" dxfId="4205" priority="1387" stopIfTrue="1" operator="equal">
      <formula>"休講"</formula>
    </cfRule>
    <cfRule type="cellIs" dxfId="4204" priority="1388" stopIfTrue="1" operator="equal">
      <formula>"追加"</formula>
    </cfRule>
    <cfRule type="cellIs" dxfId="4203" priority="1389" stopIfTrue="1" operator="equal">
      <formula>"振替"</formula>
    </cfRule>
  </conditionalFormatting>
  <conditionalFormatting sqref="L59:L62">
    <cfRule type="cellIs" dxfId="4202" priority="1383" stopIfTrue="1" operator="equal">
      <formula>"休講"</formula>
    </cfRule>
    <cfRule type="cellIs" dxfId="4201" priority="1384" stopIfTrue="1" operator="equal">
      <formula>"追加"</formula>
    </cfRule>
    <cfRule type="cellIs" dxfId="4200" priority="1385" stopIfTrue="1" operator="equal">
      <formula>"振替"</formula>
    </cfRule>
  </conditionalFormatting>
  <conditionalFormatting sqref="L59">
    <cfRule type="cellIs" dxfId="4199" priority="1380" stopIfTrue="1" operator="equal">
      <formula>"休講"</formula>
    </cfRule>
    <cfRule type="cellIs" dxfId="4198" priority="1381" stopIfTrue="1" operator="equal">
      <formula>"追加"</formula>
    </cfRule>
    <cfRule type="cellIs" dxfId="4197" priority="1382" stopIfTrue="1" operator="equal">
      <formula>"振替"</formula>
    </cfRule>
  </conditionalFormatting>
  <conditionalFormatting sqref="X20">
    <cfRule type="cellIs" dxfId="4196" priority="1327" stopIfTrue="1" operator="equal">
      <formula>"休講"</formula>
    </cfRule>
    <cfRule type="cellIs" dxfId="4195" priority="1328" stopIfTrue="1" operator="equal">
      <formula>"追加"</formula>
    </cfRule>
    <cfRule type="cellIs" dxfId="4194" priority="1329" stopIfTrue="1" operator="equal">
      <formula>"振替"</formula>
    </cfRule>
  </conditionalFormatting>
  <conditionalFormatting sqref="Y20">
    <cfRule type="cellIs" dxfId="4193" priority="1326" stopIfTrue="1" operator="equal">
      <formula>"未定"</formula>
    </cfRule>
  </conditionalFormatting>
  <conditionalFormatting sqref="AD46">
    <cfRule type="cellIs" dxfId="4192" priority="1375" stopIfTrue="1" operator="equal">
      <formula>"休講"</formula>
    </cfRule>
    <cfRule type="cellIs" dxfId="4191" priority="1376" stopIfTrue="1" operator="equal">
      <formula>"追加"</formula>
    </cfRule>
    <cfRule type="cellIs" dxfId="4190" priority="1377" stopIfTrue="1" operator="equal">
      <formula>"振替"</formula>
    </cfRule>
  </conditionalFormatting>
  <conditionalFormatting sqref="AD15 R15 AJ15 AJ17 X21:X22 L22">
    <cfRule type="cellIs" dxfId="4189" priority="1371" stopIfTrue="1" operator="equal">
      <formula>"休講"</formula>
    </cfRule>
    <cfRule type="cellIs" dxfId="4188" priority="1372" stopIfTrue="1" operator="equal">
      <formula>"追加"</formula>
    </cfRule>
    <cfRule type="cellIs" dxfId="4187" priority="1373" stopIfTrue="1" operator="equal">
      <formula>"振替"</formula>
    </cfRule>
  </conditionalFormatting>
  <conditionalFormatting sqref="S15 AK15 N15:O15 AE15 AK17 Y21:Y22 AK19:AK22">
    <cfRule type="cellIs" dxfId="4186" priority="1374" stopIfTrue="1" operator="equal">
      <formula>"未定"</formula>
    </cfRule>
  </conditionalFormatting>
  <conditionalFormatting sqref="AK16">
    <cfRule type="cellIs" dxfId="4185" priority="1368" stopIfTrue="1" operator="equal">
      <formula>"未定"</formula>
    </cfRule>
  </conditionalFormatting>
  <conditionalFormatting sqref="X16">
    <cfRule type="cellIs" dxfId="4184" priority="1362" stopIfTrue="1" operator="equal">
      <formula>"休講"</formula>
    </cfRule>
    <cfRule type="cellIs" dxfId="4183" priority="1363" stopIfTrue="1" operator="equal">
      <formula>"追加"</formula>
    </cfRule>
    <cfRule type="cellIs" dxfId="4182" priority="1364" stopIfTrue="1" operator="equal">
      <formula>"振替"</formula>
    </cfRule>
  </conditionalFormatting>
  <conditionalFormatting sqref="Y16">
    <cfRule type="cellIs" dxfId="4181" priority="1361" stopIfTrue="1" operator="equal">
      <formula>"未定"</formula>
    </cfRule>
  </conditionalFormatting>
  <conditionalFormatting sqref="T21:U22">
    <cfRule type="cellIs" dxfId="4180" priority="1360" stopIfTrue="1" operator="equal">
      <formula>"未定"</formula>
    </cfRule>
  </conditionalFormatting>
  <conditionalFormatting sqref="X19">
    <cfRule type="cellIs" dxfId="4179" priority="1348" stopIfTrue="1" operator="equal">
      <formula>"休講"</formula>
    </cfRule>
    <cfRule type="cellIs" dxfId="4178" priority="1349" stopIfTrue="1" operator="equal">
      <formula>"追加"</formula>
    </cfRule>
    <cfRule type="cellIs" dxfId="4177" priority="1350" stopIfTrue="1" operator="equal">
      <formula>"振替"</formula>
    </cfRule>
  </conditionalFormatting>
  <conditionalFormatting sqref="L15">
    <cfRule type="cellIs" dxfId="4176" priority="1331" stopIfTrue="1" operator="equal">
      <formula>"休講"</formula>
    </cfRule>
    <cfRule type="cellIs" dxfId="4175" priority="1332" stopIfTrue="1" operator="equal">
      <formula>"追加"</formula>
    </cfRule>
    <cfRule type="cellIs" dxfId="4174" priority="1333" stopIfTrue="1" operator="equal">
      <formula>"振替"</formula>
    </cfRule>
  </conditionalFormatting>
  <conditionalFormatting sqref="M15">
    <cfRule type="cellIs" dxfId="4173" priority="1334" stopIfTrue="1" operator="equal">
      <formula>"未定"</formula>
    </cfRule>
  </conditionalFormatting>
  <conditionalFormatting sqref="AJ21:AJ22">
    <cfRule type="cellIs" dxfId="4172" priority="1323" stopIfTrue="1" operator="equal">
      <formula>"休講"</formula>
    </cfRule>
    <cfRule type="cellIs" dxfId="4171" priority="1324" stopIfTrue="1" operator="equal">
      <formula>"追加"</formula>
    </cfRule>
    <cfRule type="cellIs" dxfId="4170" priority="1325" stopIfTrue="1" operator="equal">
      <formula>"振替"</formula>
    </cfRule>
  </conditionalFormatting>
  <conditionalFormatting sqref="L17">
    <cfRule type="cellIs" dxfId="4169" priority="1313" stopIfTrue="1" operator="equal">
      <formula>"休講"</formula>
    </cfRule>
    <cfRule type="cellIs" dxfId="4168" priority="1314" stopIfTrue="1" operator="equal">
      <formula>"追加"</formula>
    </cfRule>
    <cfRule type="cellIs" dxfId="4167" priority="1315" stopIfTrue="1" operator="equal">
      <formula>"振替"</formula>
    </cfRule>
  </conditionalFormatting>
  <conditionalFormatting sqref="AJ19">
    <cfRule type="cellIs" dxfId="4166" priority="1320" stopIfTrue="1" operator="equal">
      <formula>"休講"</formula>
    </cfRule>
    <cfRule type="cellIs" dxfId="4165" priority="1321" stopIfTrue="1" operator="equal">
      <formula>"追加"</formula>
    </cfRule>
    <cfRule type="cellIs" dxfId="4164" priority="1322" stopIfTrue="1" operator="equal">
      <formula>"振替"</formula>
    </cfRule>
  </conditionalFormatting>
  <conditionalFormatting sqref="H17:I17">
    <cfRule type="cellIs" dxfId="4163" priority="1312" stopIfTrue="1" operator="equal">
      <formula>"未定"</formula>
    </cfRule>
  </conditionalFormatting>
  <conditionalFormatting sqref="X17">
    <cfRule type="cellIs" dxfId="4162" priority="1308" stopIfTrue="1" operator="equal">
      <formula>"休講"</formula>
    </cfRule>
    <cfRule type="cellIs" dxfId="4161" priority="1309" stopIfTrue="1" operator="equal">
      <formula>"追加"</formula>
    </cfRule>
    <cfRule type="cellIs" dxfId="4160" priority="1310" stopIfTrue="1" operator="equal">
      <formula>"振替"</formula>
    </cfRule>
  </conditionalFormatting>
  <conditionalFormatting sqref="AE26">
    <cfRule type="cellIs" dxfId="4159" priority="1298" stopIfTrue="1" operator="equal">
      <formula>"未定"</formula>
    </cfRule>
  </conditionalFormatting>
  <conditionalFormatting sqref="AD26">
    <cfRule type="cellIs" dxfId="4158" priority="1295" stopIfTrue="1" operator="equal">
      <formula>"休講"</formula>
    </cfRule>
    <cfRule type="cellIs" dxfId="4157" priority="1296" stopIfTrue="1" operator="equal">
      <formula>"追加"</formula>
    </cfRule>
    <cfRule type="cellIs" dxfId="4156" priority="1297" stopIfTrue="1" operator="equal">
      <formula>"振替"</formula>
    </cfRule>
  </conditionalFormatting>
  <conditionalFormatting sqref="AD26">
    <cfRule type="cellIs" dxfId="4155" priority="1299" stopIfTrue="1" operator="equal">
      <formula>"休講"</formula>
    </cfRule>
    <cfRule type="cellIs" dxfId="4154" priority="1300" stopIfTrue="1" operator="equal">
      <formula>"追加"</formula>
    </cfRule>
    <cfRule type="cellIs" dxfId="4153" priority="1301" stopIfTrue="1" operator="equal">
      <formula>"振替"</formula>
    </cfRule>
  </conditionalFormatting>
  <conditionalFormatting sqref="AE26">
    <cfRule type="cellIs" dxfId="4152" priority="1302" stopIfTrue="1" operator="equal">
      <formula>"未定"</formula>
    </cfRule>
  </conditionalFormatting>
  <conditionalFormatting sqref="L37">
    <cfRule type="cellIs" dxfId="4151" priority="1289" stopIfTrue="1" operator="equal">
      <formula>"休講"</formula>
    </cfRule>
    <cfRule type="cellIs" dxfId="4150" priority="1290" stopIfTrue="1" operator="equal">
      <formula>"追加"</formula>
    </cfRule>
    <cfRule type="cellIs" dxfId="4149" priority="1291" stopIfTrue="1" operator="equal">
      <formula>"振替"</formula>
    </cfRule>
  </conditionalFormatting>
  <conditionalFormatting sqref="H37:I37">
    <cfRule type="cellIs" dxfId="4148" priority="1288" stopIfTrue="1" operator="equal">
      <formula>"未定"</formula>
    </cfRule>
  </conditionalFormatting>
  <conditionalFormatting sqref="M56">
    <cfRule type="cellIs" dxfId="4147" priority="1287" stopIfTrue="1" operator="equal">
      <formula>"未定"</formula>
    </cfRule>
  </conditionalFormatting>
  <conditionalFormatting sqref="L56">
    <cfRule type="cellIs" dxfId="4146" priority="1284" stopIfTrue="1" operator="equal">
      <formula>"休講"</formula>
    </cfRule>
    <cfRule type="cellIs" dxfId="4145" priority="1285" stopIfTrue="1" operator="equal">
      <formula>"追加"</formula>
    </cfRule>
    <cfRule type="cellIs" dxfId="4144" priority="1286" stopIfTrue="1" operator="equal">
      <formula>"振替"</formula>
    </cfRule>
  </conditionalFormatting>
  <conditionalFormatting sqref="S56">
    <cfRule type="cellIs" dxfId="4143" priority="1283" stopIfTrue="1" operator="equal">
      <formula>"未定"</formula>
    </cfRule>
  </conditionalFormatting>
  <conditionalFormatting sqref="N56:O56">
    <cfRule type="cellIs" dxfId="4142" priority="1279" stopIfTrue="1" operator="equal">
      <formula>"未定"</formula>
    </cfRule>
  </conditionalFormatting>
  <conditionalFormatting sqref="R56">
    <cfRule type="cellIs" dxfId="4141" priority="1280" stopIfTrue="1" operator="equal">
      <formula>"休講"</formula>
    </cfRule>
    <cfRule type="cellIs" dxfId="4140" priority="1281" stopIfTrue="1" operator="equal">
      <formula>"追加"</formula>
    </cfRule>
    <cfRule type="cellIs" dxfId="4139" priority="1282" stopIfTrue="1" operator="equal">
      <formula>"振替"</formula>
    </cfRule>
  </conditionalFormatting>
  <conditionalFormatting sqref="Y25">
    <cfRule type="cellIs" dxfId="4138" priority="1237" stopIfTrue="1" operator="equal">
      <formula>"未定"</formula>
    </cfRule>
  </conditionalFormatting>
  <conditionalFormatting sqref="R18">
    <cfRule type="cellIs" dxfId="4137" priority="1270" stopIfTrue="1" operator="equal">
      <formula>"休講"</formula>
    </cfRule>
    <cfRule type="cellIs" dxfId="4136" priority="1271" stopIfTrue="1" operator="equal">
      <formula>"追加"</formula>
    </cfRule>
    <cfRule type="cellIs" dxfId="4135" priority="1272" stopIfTrue="1" operator="equal">
      <formula>"振替"</formula>
    </cfRule>
  </conditionalFormatting>
  <conditionalFormatting sqref="N18:O18">
    <cfRule type="cellIs" dxfId="4134" priority="1269" stopIfTrue="1" operator="equal">
      <formula>"未定"</formula>
    </cfRule>
  </conditionalFormatting>
  <conditionalFormatting sqref="AD17">
    <cfRule type="cellIs" dxfId="4133" priority="1264" stopIfTrue="1" operator="equal">
      <formula>"休講"</formula>
    </cfRule>
    <cfRule type="cellIs" dxfId="4132" priority="1265" stopIfTrue="1" operator="equal">
      <formula>"追加"</formula>
    </cfRule>
    <cfRule type="cellIs" dxfId="4131" priority="1266" stopIfTrue="1" operator="equal">
      <formula>"振替"</formula>
    </cfRule>
  </conditionalFormatting>
  <conditionalFormatting sqref="AD18">
    <cfRule type="cellIs" dxfId="4130" priority="1260" stopIfTrue="1" operator="equal">
      <formula>"休講"</formula>
    </cfRule>
    <cfRule type="cellIs" dxfId="4129" priority="1261" stopIfTrue="1" operator="equal">
      <formula>"追加"</formula>
    </cfRule>
    <cfRule type="cellIs" dxfId="4128" priority="1262" stopIfTrue="1" operator="equal">
      <formula>"振替"</formula>
    </cfRule>
  </conditionalFormatting>
  <conditionalFormatting sqref="AE18">
    <cfRule type="cellIs" dxfId="4127" priority="1259" stopIfTrue="1" operator="equal">
      <formula>"未定"</formula>
    </cfRule>
  </conditionalFormatting>
  <conditionalFormatting sqref="AF29:AG29">
    <cfRule type="cellIs" dxfId="4126" priority="1245" stopIfTrue="1" operator="equal">
      <formula>"未定"</formula>
    </cfRule>
  </conditionalFormatting>
  <conditionalFormatting sqref="X29">
    <cfRule type="cellIs" dxfId="4125" priority="1247" stopIfTrue="1" operator="equal">
      <formula>"休講"</formula>
    </cfRule>
    <cfRule type="cellIs" dxfId="4124" priority="1248" stopIfTrue="1" operator="equal">
      <formula>"追加"</formula>
    </cfRule>
    <cfRule type="cellIs" dxfId="4123" priority="1249" stopIfTrue="1" operator="equal">
      <formula>"振替"</formula>
    </cfRule>
  </conditionalFormatting>
  <conditionalFormatting sqref="T29:U29">
    <cfRule type="cellIs" dxfId="4122" priority="1246" stopIfTrue="1" operator="equal">
      <formula>"未定"</formula>
    </cfRule>
  </conditionalFormatting>
  <conditionalFormatting sqref="AJ29">
    <cfRule type="cellIs" dxfId="4121" priority="1242" stopIfTrue="1" operator="equal">
      <formula>"休講"</formula>
    </cfRule>
    <cfRule type="cellIs" dxfId="4120" priority="1243" stopIfTrue="1" operator="equal">
      <formula>"追加"</formula>
    </cfRule>
    <cfRule type="cellIs" dxfId="4119" priority="1244" stopIfTrue="1" operator="equal">
      <formula>"振替"</formula>
    </cfRule>
  </conditionalFormatting>
  <conditionalFormatting sqref="R25">
    <cfRule type="cellIs" dxfId="4118" priority="1238" stopIfTrue="1" operator="equal">
      <formula>"休講"</formula>
    </cfRule>
    <cfRule type="cellIs" dxfId="4117" priority="1239" stopIfTrue="1" operator="equal">
      <formula>"追加"</formula>
    </cfRule>
    <cfRule type="cellIs" dxfId="4116" priority="1240" stopIfTrue="1" operator="equal">
      <formula>"振替"</formula>
    </cfRule>
  </conditionalFormatting>
  <conditionalFormatting sqref="AD25">
    <cfRule type="cellIs" dxfId="4115" priority="1230" stopIfTrue="1" operator="equal">
      <formula>"休講"</formula>
    </cfRule>
    <cfRule type="cellIs" dxfId="4114" priority="1231" stopIfTrue="1" operator="equal">
      <formula>"追加"</formula>
    </cfRule>
    <cfRule type="cellIs" dxfId="4113" priority="1232" stopIfTrue="1" operator="equal">
      <formula>"振替"</formula>
    </cfRule>
  </conditionalFormatting>
  <conditionalFormatting sqref="AE25">
    <cfRule type="cellIs" dxfId="4112" priority="1233" stopIfTrue="1" operator="equal">
      <formula>"未定"</formula>
    </cfRule>
  </conditionalFormatting>
  <conditionalFormatting sqref="AD25">
    <cfRule type="cellIs" dxfId="4111" priority="1226" stopIfTrue="1" operator="equal">
      <formula>"休講"</formula>
    </cfRule>
    <cfRule type="cellIs" dxfId="4110" priority="1227" stopIfTrue="1" operator="equal">
      <formula>"追加"</formula>
    </cfRule>
    <cfRule type="cellIs" dxfId="4109" priority="1228" stopIfTrue="1" operator="equal">
      <formula>"振替"</formula>
    </cfRule>
  </conditionalFormatting>
  <conditionalFormatting sqref="AE25">
    <cfRule type="cellIs" dxfId="4108" priority="1229" stopIfTrue="1" operator="equal">
      <formula>"未定"</formula>
    </cfRule>
  </conditionalFormatting>
  <conditionalFormatting sqref="AE27">
    <cfRule type="cellIs" dxfId="4107" priority="1225" stopIfTrue="1" operator="equal">
      <formula>"未定"</formula>
    </cfRule>
  </conditionalFormatting>
  <conditionalFormatting sqref="AD27">
    <cfRule type="cellIs" dxfId="4106" priority="1222" stopIfTrue="1" operator="equal">
      <formula>"休講"</formula>
    </cfRule>
    <cfRule type="cellIs" dxfId="4105" priority="1223" stopIfTrue="1" operator="equal">
      <formula>"追加"</formula>
    </cfRule>
    <cfRule type="cellIs" dxfId="4104" priority="1224" stopIfTrue="1" operator="equal">
      <formula>"振替"</formula>
    </cfRule>
  </conditionalFormatting>
  <conditionalFormatting sqref="AD27">
    <cfRule type="cellIs" dxfId="4103" priority="1218" stopIfTrue="1" operator="equal">
      <formula>"休講"</formula>
    </cfRule>
    <cfRule type="cellIs" dxfId="4102" priority="1219" stopIfTrue="1" operator="equal">
      <formula>"追加"</formula>
    </cfRule>
    <cfRule type="cellIs" dxfId="4101" priority="1220" stopIfTrue="1" operator="equal">
      <formula>"振替"</formula>
    </cfRule>
  </conditionalFormatting>
  <conditionalFormatting sqref="AE27">
    <cfRule type="cellIs" dxfId="4100" priority="1221" stopIfTrue="1" operator="equal">
      <formula>"未定"</formula>
    </cfRule>
  </conditionalFormatting>
  <conditionalFormatting sqref="Z26:AA26">
    <cfRule type="cellIs" dxfId="4099" priority="1208" stopIfTrue="1" operator="equal">
      <formula>"未定"</formula>
    </cfRule>
  </conditionalFormatting>
  <conditionalFormatting sqref="AD26">
    <cfRule type="cellIs" dxfId="4098" priority="1214" stopIfTrue="1" operator="equal">
      <formula>"休講"</formula>
    </cfRule>
    <cfRule type="cellIs" dxfId="4097" priority="1215" stopIfTrue="1" operator="equal">
      <formula>"追加"</formula>
    </cfRule>
    <cfRule type="cellIs" dxfId="4096" priority="1216" stopIfTrue="1" operator="equal">
      <formula>"振替"</formula>
    </cfRule>
  </conditionalFormatting>
  <conditionalFormatting sqref="Z26:AA26 AE26">
    <cfRule type="cellIs" dxfId="4095" priority="1217" stopIfTrue="1" operator="equal">
      <formula>"未定"</formula>
    </cfRule>
  </conditionalFormatting>
  <conditionalFormatting sqref="Z26:AA26">
    <cfRule type="cellIs" dxfId="4094" priority="1209" stopIfTrue="1" operator="equal">
      <formula>"未定"</formula>
    </cfRule>
  </conditionalFormatting>
  <conditionalFormatting sqref="AD26">
    <cfRule type="cellIs" dxfId="4093" priority="1210" stopIfTrue="1" operator="equal">
      <formula>"休講"</formula>
    </cfRule>
    <cfRule type="cellIs" dxfId="4092" priority="1211" stopIfTrue="1" operator="equal">
      <formula>"追加"</formula>
    </cfRule>
    <cfRule type="cellIs" dxfId="4091" priority="1212" stopIfTrue="1" operator="equal">
      <formula>"振替"</formula>
    </cfRule>
  </conditionalFormatting>
  <conditionalFormatting sqref="AE26">
    <cfRule type="cellIs" dxfId="4090" priority="1213" stopIfTrue="1" operator="equal">
      <formula>"未定"</formula>
    </cfRule>
  </conditionalFormatting>
  <conditionalFormatting sqref="Z27:AA27">
    <cfRule type="cellIs" dxfId="4089" priority="1207" stopIfTrue="1" operator="equal">
      <formula>"未定"</formula>
    </cfRule>
  </conditionalFormatting>
  <conditionalFormatting sqref="Z27:AA27">
    <cfRule type="cellIs" dxfId="4088" priority="1206" stopIfTrue="1" operator="equal">
      <formula>"未定"</formula>
    </cfRule>
  </conditionalFormatting>
  <conditionalFormatting sqref="Z27:AA27">
    <cfRule type="cellIs" dxfId="4087" priority="1205" stopIfTrue="1" operator="equal">
      <formula>"未定"</formula>
    </cfRule>
  </conditionalFormatting>
  <conditionalFormatting sqref="L25">
    <cfRule type="cellIs" dxfId="4086" priority="1197" stopIfTrue="1" operator="equal">
      <formula>"休講"</formula>
    </cfRule>
    <cfRule type="cellIs" dxfId="4085" priority="1198" stopIfTrue="1" operator="equal">
      <formula>"追加"</formula>
    </cfRule>
    <cfRule type="cellIs" dxfId="4084" priority="1199" stopIfTrue="1" operator="equal">
      <formula>"振替"</formula>
    </cfRule>
  </conditionalFormatting>
  <conditionalFormatting sqref="M25">
    <cfRule type="cellIs" dxfId="4083" priority="1200" stopIfTrue="1" operator="equal">
      <formula>"未定"</formula>
    </cfRule>
  </conditionalFormatting>
  <conditionalFormatting sqref="L25">
    <cfRule type="cellIs" dxfId="4082" priority="1201" stopIfTrue="1" operator="equal">
      <formula>"休講"</formula>
    </cfRule>
    <cfRule type="cellIs" dxfId="4081" priority="1202" stopIfTrue="1" operator="equal">
      <formula>"追加"</formula>
    </cfRule>
    <cfRule type="cellIs" dxfId="4080" priority="1203" stopIfTrue="1" operator="equal">
      <formula>"振替"</formula>
    </cfRule>
  </conditionalFormatting>
  <conditionalFormatting sqref="M25">
    <cfRule type="cellIs" dxfId="4079" priority="1204" stopIfTrue="1" operator="equal">
      <formula>"未定"</formula>
    </cfRule>
  </conditionalFormatting>
  <conditionalFormatting sqref="S27 N27:O27">
    <cfRule type="cellIs" dxfId="4078" priority="1196" stopIfTrue="1" operator="equal">
      <formula>"未定"</formula>
    </cfRule>
  </conditionalFormatting>
  <conditionalFormatting sqref="R27">
    <cfRule type="cellIs" dxfId="4077" priority="1193" stopIfTrue="1" operator="equal">
      <formula>"休講"</formula>
    </cfRule>
    <cfRule type="cellIs" dxfId="4076" priority="1194" stopIfTrue="1" operator="equal">
      <formula>"追加"</formula>
    </cfRule>
    <cfRule type="cellIs" dxfId="4075" priority="1195" stopIfTrue="1" operator="equal">
      <formula>"振替"</formula>
    </cfRule>
  </conditionalFormatting>
  <conditionalFormatting sqref="AK39 AF39:AG39">
    <cfRule type="cellIs" dxfId="4074" priority="1182" stopIfTrue="1" operator="equal">
      <formula>"未定"</formula>
    </cfRule>
  </conditionalFormatting>
  <conditionalFormatting sqref="AJ39">
    <cfRule type="cellIs" dxfId="4073" priority="1179" stopIfTrue="1" operator="equal">
      <formula>"休講"</formula>
    </cfRule>
    <cfRule type="cellIs" dxfId="4072" priority="1180" stopIfTrue="1" operator="equal">
      <formula>"追加"</formula>
    </cfRule>
    <cfRule type="cellIs" dxfId="4071" priority="1181" stopIfTrue="1" operator="equal">
      <formula>"振替"</formula>
    </cfRule>
  </conditionalFormatting>
  <conditionalFormatting sqref="Z39:AA39">
    <cfRule type="cellIs" dxfId="4070" priority="1174" stopIfTrue="1" operator="equal">
      <formula>"未定"</formula>
    </cfRule>
  </conditionalFormatting>
  <conditionalFormatting sqref="AE39">
    <cfRule type="cellIs" dxfId="4069" priority="1178" stopIfTrue="1" operator="equal">
      <formula>"未定"</formula>
    </cfRule>
  </conditionalFormatting>
  <conditionalFormatting sqref="AD39">
    <cfRule type="cellIs" dxfId="4068" priority="1175" stopIfTrue="1" operator="equal">
      <formula>"休講"</formula>
    </cfRule>
    <cfRule type="cellIs" dxfId="4067" priority="1176" stopIfTrue="1" operator="equal">
      <formula>"追加"</formula>
    </cfRule>
    <cfRule type="cellIs" dxfId="4066" priority="1177" stopIfTrue="1" operator="equal">
      <formula>"振替"</formula>
    </cfRule>
  </conditionalFormatting>
  <conditionalFormatting sqref="N40:O40 S40 AK40 AF40:AG40">
    <cfRule type="cellIs" dxfId="4065" priority="1173" stopIfTrue="1" operator="equal">
      <formula>"未定"</formula>
    </cfRule>
  </conditionalFormatting>
  <conditionalFormatting sqref="R40 AJ40">
    <cfRule type="cellIs" dxfId="4064" priority="1170" stopIfTrue="1" operator="equal">
      <formula>"休講"</formula>
    </cfRule>
    <cfRule type="cellIs" dxfId="4063" priority="1171" stopIfTrue="1" operator="equal">
      <formula>"追加"</formula>
    </cfRule>
    <cfRule type="cellIs" dxfId="4062" priority="1172" stopIfTrue="1" operator="equal">
      <formula>"振替"</formula>
    </cfRule>
  </conditionalFormatting>
  <conditionalFormatting sqref="AE40">
    <cfRule type="cellIs" dxfId="4061" priority="1169" stopIfTrue="1" operator="equal">
      <formula>"未定"</formula>
    </cfRule>
  </conditionalFormatting>
  <conditionalFormatting sqref="AD40">
    <cfRule type="cellIs" dxfId="4060" priority="1166" stopIfTrue="1" operator="equal">
      <formula>"休講"</formula>
    </cfRule>
    <cfRule type="cellIs" dxfId="4059" priority="1167" stopIfTrue="1" operator="equal">
      <formula>"追加"</formula>
    </cfRule>
    <cfRule type="cellIs" dxfId="4058" priority="1168" stopIfTrue="1" operator="equal">
      <formula>"振替"</formula>
    </cfRule>
  </conditionalFormatting>
  <conditionalFormatting sqref="N41:O41 S41 AK41 AF41:AG41">
    <cfRule type="cellIs" dxfId="4057" priority="1165" stopIfTrue="1" operator="equal">
      <formula>"未定"</formula>
    </cfRule>
  </conditionalFormatting>
  <conditionalFormatting sqref="R41 AJ41">
    <cfRule type="cellIs" dxfId="4056" priority="1162" stopIfTrue="1" operator="equal">
      <formula>"休講"</formula>
    </cfRule>
    <cfRule type="cellIs" dxfId="4055" priority="1163" stopIfTrue="1" operator="equal">
      <formula>"追加"</formula>
    </cfRule>
    <cfRule type="cellIs" dxfId="4054" priority="1164" stopIfTrue="1" operator="equal">
      <formula>"振替"</formula>
    </cfRule>
  </conditionalFormatting>
  <conditionalFormatting sqref="T41:U41">
    <cfRule type="cellIs" dxfId="4053" priority="1153" stopIfTrue="1" operator="equal">
      <formula>"未定"</formula>
    </cfRule>
  </conditionalFormatting>
  <conditionalFormatting sqref="Y41">
    <cfRule type="cellIs" dxfId="4052" priority="1154" stopIfTrue="1" operator="equal">
      <formula>"未定"</formula>
    </cfRule>
  </conditionalFormatting>
  <conditionalFormatting sqref="AE41">
    <cfRule type="cellIs" dxfId="4051" priority="1161" stopIfTrue="1" operator="equal">
      <formula>"未定"</formula>
    </cfRule>
  </conditionalFormatting>
  <conditionalFormatting sqref="X41">
    <cfRule type="cellIs" dxfId="4050" priority="1155" stopIfTrue="1" operator="equal">
      <formula>"休講"</formula>
    </cfRule>
    <cfRule type="cellIs" dxfId="4049" priority="1156" stopIfTrue="1" operator="equal">
      <formula>"追加"</formula>
    </cfRule>
    <cfRule type="cellIs" dxfId="4048" priority="1157" stopIfTrue="1" operator="equal">
      <formula>"振替"</formula>
    </cfRule>
  </conditionalFormatting>
  <conditionalFormatting sqref="N42:O42 S42 AK42 AF42:AG42">
    <cfRule type="cellIs" dxfId="4047" priority="1151" stopIfTrue="1" operator="equal">
      <formula>"未定"</formula>
    </cfRule>
  </conditionalFormatting>
  <conditionalFormatting sqref="R42 AJ42">
    <cfRule type="cellIs" dxfId="4046" priority="1148" stopIfTrue="1" operator="equal">
      <formula>"休講"</formula>
    </cfRule>
    <cfRule type="cellIs" dxfId="4045" priority="1149" stopIfTrue="1" operator="equal">
      <formula>"追加"</formula>
    </cfRule>
    <cfRule type="cellIs" dxfId="4044" priority="1150" stopIfTrue="1" operator="equal">
      <formula>"振替"</formula>
    </cfRule>
  </conditionalFormatting>
  <conditionalFormatting sqref="L39">
    <cfRule type="cellIs" dxfId="4043" priority="1126" stopIfTrue="1" operator="equal">
      <formula>"休講"</formula>
    </cfRule>
    <cfRule type="cellIs" dxfId="4042" priority="1127" stopIfTrue="1" operator="equal">
      <formula>"追加"</formula>
    </cfRule>
    <cfRule type="cellIs" dxfId="4041" priority="1128" stopIfTrue="1" operator="equal">
      <formula>"振替"</formula>
    </cfRule>
  </conditionalFormatting>
  <conditionalFormatting sqref="AF60:AG60">
    <cfRule type="cellIs" dxfId="4040" priority="1042" stopIfTrue="1" operator="equal">
      <formula>"未定"</formula>
    </cfRule>
  </conditionalFormatting>
  <conditionalFormatting sqref="AK49 AF49:AG49">
    <cfRule type="cellIs" dxfId="4039" priority="1111" stopIfTrue="1" operator="equal">
      <formula>"未定"</formula>
    </cfRule>
  </conditionalFormatting>
  <conditionalFormatting sqref="AK48 AF48:AG48">
    <cfRule type="cellIs" dxfId="4038" priority="1115" stopIfTrue="1" operator="equal">
      <formula>"未定"</formula>
    </cfRule>
  </conditionalFormatting>
  <conditionalFormatting sqref="AJ48">
    <cfRule type="cellIs" dxfId="4037" priority="1112" stopIfTrue="1" operator="equal">
      <formula>"休講"</formula>
    </cfRule>
    <cfRule type="cellIs" dxfId="4036" priority="1113" stopIfTrue="1" operator="equal">
      <formula>"追加"</formula>
    </cfRule>
    <cfRule type="cellIs" dxfId="4035" priority="1114" stopIfTrue="1" operator="equal">
      <formula>"振替"</formula>
    </cfRule>
  </conditionalFormatting>
  <conditionalFormatting sqref="AJ49">
    <cfRule type="cellIs" dxfId="4034" priority="1108" stopIfTrue="1" operator="equal">
      <formula>"休講"</formula>
    </cfRule>
    <cfRule type="cellIs" dxfId="4033" priority="1109" stopIfTrue="1" operator="equal">
      <formula>"追加"</formula>
    </cfRule>
    <cfRule type="cellIs" dxfId="4032" priority="1110" stopIfTrue="1" operator="equal">
      <formula>"振替"</formula>
    </cfRule>
  </conditionalFormatting>
  <conditionalFormatting sqref="AK50 AF50:AG50">
    <cfRule type="cellIs" dxfId="4031" priority="1103" stopIfTrue="1" operator="equal">
      <formula>"未定"</formula>
    </cfRule>
  </conditionalFormatting>
  <conditionalFormatting sqref="AJ50">
    <cfRule type="cellIs" dxfId="4030" priority="1100" stopIfTrue="1" operator="equal">
      <formula>"休講"</formula>
    </cfRule>
    <cfRule type="cellIs" dxfId="4029" priority="1101" stopIfTrue="1" operator="equal">
      <formula>"追加"</formula>
    </cfRule>
    <cfRule type="cellIs" dxfId="4028" priority="1102" stopIfTrue="1" operator="equal">
      <formula>"振替"</formula>
    </cfRule>
  </conditionalFormatting>
  <conditionalFormatting sqref="R50">
    <cfRule type="cellIs" dxfId="4027" priority="1096" stopIfTrue="1" operator="equal">
      <formula>"休講"</formula>
    </cfRule>
    <cfRule type="cellIs" dxfId="4026" priority="1097" stopIfTrue="1" operator="equal">
      <formula>"追加"</formula>
    </cfRule>
    <cfRule type="cellIs" dxfId="4025" priority="1098" stopIfTrue="1" operator="equal">
      <formula>"振替"</formula>
    </cfRule>
  </conditionalFormatting>
  <conditionalFormatting sqref="N50:O50 S50">
    <cfRule type="cellIs" dxfId="4024" priority="1099" stopIfTrue="1" operator="equal">
      <formula>"未定"</formula>
    </cfRule>
  </conditionalFormatting>
  <conditionalFormatting sqref="AK51 AF51:AG51">
    <cfRule type="cellIs" dxfId="4023" priority="1095" stopIfTrue="1" operator="equal">
      <formula>"未定"</formula>
    </cfRule>
  </conditionalFormatting>
  <conditionalFormatting sqref="AJ51">
    <cfRule type="cellIs" dxfId="4022" priority="1092" stopIfTrue="1" operator="equal">
      <formula>"休講"</formula>
    </cfRule>
    <cfRule type="cellIs" dxfId="4021" priority="1093" stopIfTrue="1" operator="equal">
      <formula>"追加"</formula>
    </cfRule>
    <cfRule type="cellIs" dxfId="4020" priority="1094" stopIfTrue="1" operator="equal">
      <formula>"振替"</formula>
    </cfRule>
  </conditionalFormatting>
  <conditionalFormatting sqref="R51">
    <cfRule type="cellIs" dxfId="4019" priority="1088" stopIfTrue="1" operator="equal">
      <formula>"休講"</formula>
    </cfRule>
    <cfRule type="cellIs" dxfId="4018" priority="1089" stopIfTrue="1" operator="equal">
      <formula>"追加"</formula>
    </cfRule>
    <cfRule type="cellIs" dxfId="4017" priority="1090" stopIfTrue="1" operator="equal">
      <formula>"振替"</formula>
    </cfRule>
  </conditionalFormatting>
  <conditionalFormatting sqref="N51:O51 S51">
    <cfRule type="cellIs" dxfId="4016" priority="1091" stopIfTrue="1" operator="equal">
      <formula>"未定"</formula>
    </cfRule>
  </conditionalFormatting>
  <conditionalFormatting sqref="AK52 AF52:AG52">
    <cfRule type="cellIs" dxfId="4015" priority="1087" stopIfTrue="1" operator="equal">
      <formula>"未定"</formula>
    </cfRule>
  </conditionalFormatting>
  <conditionalFormatting sqref="AJ52">
    <cfRule type="cellIs" dxfId="4014" priority="1084" stopIfTrue="1" operator="equal">
      <formula>"休講"</formula>
    </cfRule>
    <cfRule type="cellIs" dxfId="4013" priority="1085" stopIfTrue="1" operator="equal">
      <formula>"追加"</formula>
    </cfRule>
    <cfRule type="cellIs" dxfId="4012" priority="1086" stopIfTrue="1" operator="equal">
      <formula>"振替"</formula>
    </cfRule>
  </conditionalFormatting>
  <conditionalFormatting sqref="R52">
    <cfRule type="cellIs" dxfId="4011" priority="1080" stopIfTrue="1" operator="equal">
      <formula>"休講"</formula>
    </cfRule>
    <cfRule type="cellIs" dxfId="4010" priority="1081" stopIfTrue="1" operator="equal">
      <formula>"追加"</formula>
    </cfRule>
    <cfRule type="cellIs" dxfId="4009" priority="1082" stopIfTrue="1" operator="equal">
      <formula>"振替"</formula>
    </cfRule>
  </conditionalFormatting>
  <conditionalFormatting sqref="N52:O52 S52">
    <cfRule type="cellIs" dxfId="4008" priority="1083" stopIfTrue="1" operator="equal">
      <formula>"未定"</formula>
    </cfRule>
  </conditionalFormatting>
  <conditionalFormatting sqref="S45">
    <cfRule type="cellIs" dxfId="4007" priority="1075" stopIfTrue="1" operator="equal">
      <formula>"未定"</formula>
    </cfRule>
  </conditionalFormatting>
  <conditionalFormatting sqref="R45">
    <cfRule type="cellIs" dxfId="4006" priority="1072" stopIfTrue="1" operator="equal">
      <formula>"休講"</formula>
    </cfRule>
    <cfRule type="cellIs" dxfId="4005" priority="1073" stopIfTrue="1" operator="equal">
      <formula>"追加"</formula>
    </cfRule>
    <cfRule type="cellIs" dxfId="4004" priority="1074" stopIfTrue="1" operator="equal">
      <formula>"振替"</formula>
    </cfRule>
  </conditionalFormatting>
  <conditionalFormatting sqref="L48 L50:L52">
    <cfRule type="cellIs" dxfId="4003" priority="1060" stopIfTrue="1" operator="equal">
      <formula>"休講"</formula>
    </cfRule>
    <cfRule type="cellIs" dxfId="4002" priority="1061" stopIfTrue="1" operator="equal">
      <formula>"追加"</formula>
    </cfRule>
    <cfRule type="cellIs" dxfId="4001" priority="1062" stopIfTrue="1" operator="equal">
      <formula>"振替"</formula>
    </cfRule>
  </conditionalFormatting>
  <conditionalFormatting sqref="M48:M52">
    <cfRule type="cellIs" dxfId="4000" priority="1063" stopIfTrue="1" operator="equal">
      <formula>"未定"</formula>
    </cfRule>
  </conditionalFormatting>
  <conditionalFormatting sqref="L50">
    <cfRule type="cellIs" dxfId="3999" priority="1057" stopIfTrue="1" operator="equal">
      <formula>"休講"</formula>
    </cfRule>
    <cfRule type="cellIs" dxfId="3998" priority="1058" stopIfTrue="1" operator="equal">
      <formula>"追加"</formula>
    </cfRule>
    <cfRule type="cellIs" dxfId="3997" priority="1059" stopIfTrue="1" operator="equal">
      <formula>"振替"</formula>
    </cfRule>
  </conditionalFormatting>
  <conditionalFormatting sqref="AK58">
    <cfRule type="cellIs" dxfId="3996" priority="1056" stopIfTrue="1" operator="equal">
      <formula>"未定"</formula>
    </cfRule>
  </conditionalFormatting>
  <conditionalFormatting sqref="AF58:AG58">
    <cfRule type="cellIs" dxfId="3995" priority="1052" stopIfTrue="1" operator="equal">
      <formula>"未定"</formula>
    </cfRule>
  </conditionalFormatting>
  <conditionalFormatting sqref="AJ58">
    <cfRule type="cellIs" dxfId="3994" priority="1053" stopIfTrue="1" operator="equal">
      <formula>"休講"</formula>
    </cfRule>
    <cfRule type="cellIs" dxfId="3993" priority="1054" stopIfTrue="1" operator="equal">
      <formula>"追加"</formula>
    </cfRule>
    <cfRule type="cellIs" dxfId="3992" priority="1055" stopIfTrue="1" operator="equal">
      <formula>"振替"</formula>
    </cfRule>
  </conditionalFormatting>
  <conditionalFormatting sqref="AK59">
    <cfRule type="cellIs" dxfId="3991" priority="1051" stopIfTrue="1" operator="equal">
      <formula>"未定"</formula>
    </cfRule>
  </conditionalFormatting>
  <conditionalFormatting sqref="AF59:AG59">
    <cfRule type="cellIs" dxfId="3990" priority="1047" stopIfTrue="1" operator="equal">
      <formula>"未定"</formula>
    </cfRule>
  </conditionalFormatting>
  <conditionalFormatting sqref="AJ59">
    <cfRule type="cellIs" dxfId="3989" priority="1048" stopIfTrue="1" operator="equal">
      <formula>"休講"</formula>
    </cfRule>
    <cfRule type="cellIs" dxfId="3988" priority="1049" stopIfTrue="1" operator="equal">
      <formula>"追加"</formula>
    </cfRule>
    <cfRule type="cellIs" dxfId="3987" priority="1050" stopIfTrue="1" operator="equal">
      <formula>"振替"</formula>
    </cfRule>
  </conditionalFormatting>
  <conditionalFormatting sqref="AK60">
    <cfRule type="cellIs" dxfId="3986" priority="1046" stopIfTrue="1" operator="equal">
      <formula>"未定"</formula>
    </cfRule>
  </conditionalFormatting>
  <conditionalFormatting sqref="AJ60">
    <cfRule type="cellIs" dxfId="3985" priority="1043" stopIfTrue="1" operator="equal">
      <formula>"休講"</formula>
    </cfRule>
    <cfRule type="cellIs" dxfId="3984" priority="1044" stopIfTrue="1" operator="equal">
      <formula>"追加"</formula>
    </cfRule>
    <cfRule type="cellIs" dxfId="3983" priority="1045" stopIfTrue="1" operator="equal">
      <formula>"振替"</formula>
    </cfRule>
  </conditionalFormatting>
  <conditionalFormatting sqref="AK61">
    <cfRule type="cellIs" dxfId="3982" priority="1032" stopIfTrue="1" operator="equal">
      <formula>"未定"</formula>
    </cfRule>
  </conditionalFormatting>
  <conditionalFormatting sqref="AF61:AG61">
    <cfRule type="cellIs" dxfId="3981" priority="1028" stopIfTrue="1" operator="equal">
      <formula>"未定"</formula>
    </cfRule>
  </conditionalFormatting>
  <conditionalFormatting sqref="AJ61">
    <cfRule type="cellIs" dxfId="3980" priority="1029" stopIfTrue="1" operator="equal">
      <formula>"休講"</formula>
    </cfRule>
    <cfRule type="cellIs" dxfId="3979" priority="1030" stopIfTrue="1" operator="equal">
      <formula>"追加"</formula>
    </cfRule>
    <cfRule type="cellIs" dxfId="3978" priority="1031" stopIfTrue="1" operator="equal">
      <formula>"振替"</formula>
    </cfRule>
  </conditionalFormatting>
  <conditionalFormatting sqref="S61">
    <cfRule type="cellIs" dxfId="3977" priority="1027" stopIfTrue="1" operator="equal">
      <formula>"未定"</formula>
    </cfRule>
  </conditionalFormatting>
  <conditionalFormatting sqref="R61">
    <cfRule type="cellIs" dxfId="3976" priority="1024" stopIfTrue="1" operator="equal">
      <formula>"休講"</formula>
    </cfRule>
    <cfRule type="cellIs" dxfId="3975" priority="1025" stopIfTrue="1" operator="equal">
      <formula>"追加"</formula>
    </cfRule>
    <cfRule type="cellIs" dxfId="3974" priority="1026" stopIfTrue="1" operator="equal">
      <formula>"振替"</formula>
    </cfRule>
  </conditionalFormatting>
  <conditionalFormatting sqref="N61:O61">
    <cfRule type="cellIs" dxfId="3973" priority="1023" stopIfTrue="1" operator="equal">
      <formula>"未定"</formula>
    </cfRule>
  </conditionalFormatting>
  <conditionalFormatting sqref="T61:U61">
    <cfRule type="cellIs" dxfId="3972" priority="1018" stopIfTrue="1" operator="equal">
      <formula>"未定"</formula>
    </cfRule>
  </conditionalFormatting>
  <conditionalFormatting sqref="AK62">
    <cfRule type="cellIs" dxfId="3971" priority="1017" stopIfTrue="1" operator="equal">
      <formula>"未定"</formula>
    </cfRule>
  </conditionalFormatting>
  <conditionalFormatting sqref="Y61">
    <cfRule type="cellIs" dxfId="3970" priority="1022" stopIfTrue="1" operator="equal">
      <formula>"未定"</formula>
    </cfRule>
  </conditionalFormatting>
  <conditionalFormatting sqref="X61">
    <cfRule type="cellIs" dxfId="3969" priority="1019" stopIfTrue="1" operator="equal">
      <formula>"休講"</formula>
    </cfRule>
    <cfRule type="cellIs" dxfId="3968" priority="1020" stopIfTrue="1" operator="equal">
      <formula>"追加"</formula>
    </cfRule>
    <cfRule type="cellIs" dxfId="3967" priority="1021" stopIfTrue="1" operator="equal">
      <formula>"振替"</formula>
    </cfRule>
  </conditionalFormatting>
  <conditionalFormatting sqref="AF62:AG62">
    <cfRule type="cellIs" dxfId="3966" priority="1013" stopIfTrue="1" operator="equal">
      <formula>"未定"</formula>
    </cfRule>
  </conditionalFormatting>
  <conditionalFormatting sqref="AJ62">
    <cfRule type="cellIs" dxfId="3965" priority="1014" stopIfTrue="1" operator="equal">
      <formula>"休講"</formula>
    </cfRule>
    <cfRule type="cellIs" dxfId="3964" priority="1015" stopIfTrue="1" operator="equal">
      <formula>"追加"</formula>
    </cfRule>
    <cfRule type="cellIs" dxfId="3963" priority="1016" stopIfTrue="1" operator="equal">
      <formula>"振替"</formula>
    </cfRule>
  </conditionalFormatting>
  <conditionalFormatting sqref="L58">
    <cfRule type="cellIs" dxfId="3962" priority="976" stopIfTrue="1" operator="equal">
      <formula>"休講"</formula>
    </cfRule>
    <cfRule type="cellIs" dxfId="3961" priority="977" stopIfTrue="1" operator="equal">
      <formula>"追加"</formula>
    </cfRule>
    <cfRule type="cellIs" dxfId="3960" priority="978" stopIfTrue="1" operator="equal">
      <formula>"振替"</formula>
    </cfRule>
  </conditionalFormatting>
  <conditionalFormatting sqref="AE57">
    <cfRule type="cellIs" dxfId="3959" priority="998" stopIfTrue="1" operator="equal">
      <formula>"未定"</formula>
    </cfRule>
  </conditionalFormatting>
  <conditionalFormatting sqref="AD57">
    <cfRule type="cellIs" dxfId="3958" priority="995" stopIfTrue="1" operator="equal">
      <formula>"休講"</formula>
    </cfRule>
    <cfRule type="cellIs" dxfId="3957" priority="996" stopIfTrue="1" operator="equal">
      <formula>"追加"</formula>
    </cfRule>
    <cfRule type="cellIs" dxfId="3956" priority="997" stopIfTrue="1" operator="equal">
      <formula>"振替"</formula>
    </cfRule>
  </conditionalFormatting>
  <conditionalFormatting sqref="M58">
    <cfRule type="cellIs" dxfId="3955" priority="979" stopIfTrue="1" operator="equal">
      <formula>"未定"</formula>
    </cfRule>
  </conditionalFormatting>
  <conditionalFormatting sqref="AE55">
    <cfRule type="cellIs" dxfId="3954" priority="1003" stopIfTrue="1" operator="equal">
      <formula>"未定"</formula>
    </cfRule>
  </conditionalFormatting>
  <conditionalFormatting sqref="AD55">
    <cfRule type="cellIs" dxfId="3953" priority="1004" stopIfTrue="1" operator="equal">
      <formula>"休講"</formula>
    </cfRule>
    <cfRule type="cellIs" dxfId="3952" priority="1005" stopIfTrue="1" operator="equal">
      <formula>"追加"</formula>
    </cfRule>
    <cfRule type="cellIs" dxfId="3951" priority="1006" stopIfTrue="1" operator="equal">
      <formula>"振替"</formula>
    </cfRule>
  </conditionalFormatting>
  <conditionalFormatting sqref="X55">
    <cfRule type="cellIs" dxfId="3950" priority="999" stopIfTrue="1" operator="equal">
      <formula>"休講"</formula>
    </cfRule>
    <cfRule type="cellIs" dxfId="3949" priority="1000" stopIfTrue="1" operator="equal">
      <formula>"追加"</formula>
    </cfRule>
    <cfRule type="cellIs" dxfId="3948" priority="1001" stopIfTrue="1" operator="equal">
      <formula>"振替"</formula>
    </cfRule>
  </conditionalFormatting>
  <conditionalFormatting sqref="Y55">
    <cfRule type="cellIs" dxfId="3947" priority="1002" stopIfTrue="1" operator="equal">
      <formula>"未定"</formula>
    </cfRule>
  </conditionalFormatting>
  <conditionalFormatting sqref="X57">
    <cfRule type="cellIs" dxfId="3946" priority="992" stopIfTrue="1" operator="equal">
      <formula>"休講"</formula>
    </cfRule>
    <cfRule type="cellIs" dxfId="3945" priority="993" stopIfTrue="1" operator="equal">
      <formula>"追加"</formula>
    </cfRule>
    <cfRule type="cellIs" dxfId="3944" priority="994" stopIfTrue="1" operator="equal">
      <formula>"振替"</formula>
    </cfRule>
  </conditionalFormatting>
  <conditionalFormatting sqref="Y57">
    <cfRule type="cellIs" dxfId="3943" priority="991" stopIfTrue="1" operator="equal">
      <formula>"未定"</formula>
    </cfRule>
  </conditionalFormatting>
  <conditionalFormatting sqref="I58">
    <cfRule type="cellIs" dxfId="3942" priority="975" stopIfTrue="1" operator="equal">
      <formula>"未定"</formula>
    </cfRule>
  </conditionalFormatting>
  <conditionalFormatting sqref="AD58">
    <cfRule type="cellIs" dxfId="3941" priority="981" stopIfTrue="1" operator="equal">
      <formula>"休講"</formula>
    </cfRule>
    <cfRule type="cellIs" dxfId="3940" priority="982" stopIfTrue="1" operator="equal">
      <formula>"追加"</formula>
    </cfRule>
    <cfRule type="cellIs" dxfId="3939" priority="983" stopIfTrue="1" operator="equal">
      <formula>"振替"</formula>
    </cfRule>
  </conditionalFormatting>
  <conditionalFormatting sqref="X58">
    <cfRule type="cellIs" dxfId="3938" priority="971" stopIfTrue="1" operator="equal">
      <formula>"休講"</formula>
    </cfRule>
    <cfRule type="cellIs" dxfId="3937" priority="972" stopIfTrue="1" operator="equal">
      <formula>"追加"</formula>
    </cfRule>
    <cfRule type="cellIs" dxfId="3936" priority="973" stopIfTrue="1" operator="equal">
      <formula>"振替"</formula>
    </cfRule>
  </conditionalFormatting>
  <conditionalFormatting sqref="Y58">
    <cfRule type="cellIs" dxfId="3935" priority="974" stopIfTrue="1" operator="equal">
      <formula>"未定"</formula>
    </cfRule>
  </conditionalFormatting>
  <conditionalFormatting sqref="Y58">
    <cfRule type="cellIs" dxfId="3934" priority="966" stopIfTrue="1" operator="equal">
      <formula>"未定"</formula>
    </cfRule>
  </conditionalFormatting>
  <conditionalFormatting sqref="AE58">
    <cfRule type="cellIs" dxfId="3933" priority="970" stopIfTrue="1" operator="equal">
      <formula>"未定"</formula>
    </cfRule>
  </conditionalFormatting>
  <conditionalFormatting sqref="AD58">
    <cfRule type="cellIs" dxfId="3932" priority="967" stopIfTrue="1" operator="equal">
      <formula>"休講"</formula>
    </cfRule>
    <cfRule type="cellIs" dxfId="3931" priority="968" stopIfTrue="1" operator="equal">
      <formula>"追加"</formula>
    </cfRule>
    <cfRule type="cellIs" dxfId="3930" priority="969" stopIfTrue="1" operator="equal">
      <formula>"振替"</formula>
    </cfRule>
  </conditionalFormatting>
  <conditionalFormatting sqref="X58">
    <cfRule type="cellIs" dxfId="3929" priority="963" stopIfTrue="1" operator="equal">
      <formula>"休講"</formula>
    </cfRule>
    <cfRule type="cellIs" dxfId="3928" priority="964" stopIfTrue="1" operator="equal">
      <formula>"追加"</formula>
    </cfRule>
    <cfRule type="cellIs" dxfId="3927" priority="965" stopIfTrue="1" operator="equal">
      <formula>"振替"</formula>
    </cfRule>
  </conditionalFormatting>
  <conditionalFormatting sqref="AJ70">
    <cfRule type="cellIs" dxfId="3926" priority="945" stopIfTrue="1" operator="equal">
      <formula>"休講"</formula>
    </cfRule>
    <cfRule type="cellIs" dxfId="3925" priority="946" stopIfTrue="1" operator="equal">
      <formula>"追加"</formula>
    </cfRule>
    <cfRule type="cellIs" dxfId="3924" priority="947" stopIfTrue="1" operator="equal">
      <formula>"振替"</formula>
    </cfRule>
  </conditionalFormatting>
  <conditionalFormatting sqref="AK70">
    <cfRule type="cellIs" dxfId="3923" priority="948" stopIfTrue="1" operator="equal">
      <formula>"未定"</formula>
    </cfRule>
  </conditionalFormatting>
  <conditionalFormatting sqref="R68">
    <cfRule type="cellIs" dxfId="3922" priority="929" stopIfTrue="1" operator="equal">
      <formula>"休講"</formula>
    </cfRule>
    <cfRule type="cellIs" dxfId="3921" priority="930" stopIfTrue="1" operator="equal">
      <formula>"追加"</formula>
    </cfRule>
    <cfRule type="cellIs" dxfId="3920" priority="931" stopIfTrue="1" operator="equal">
      <formula>"振替"</formula>
    </cfRule>
  </conditionalFormatting>
  <conditionalFormatting sqref="S68">
    <cfRule type="cellIs" dxfId="3919" priority="932" stopIfTrue="1" operator="equal">
      <formula>"未定"</formula>
    </cfRule>
  </conditionalFormatting>
  <conditionalFormatting sqref="AJ68">
    <cfRule type="cellIs" dxfId="3918" priority="925" stopIfTrue="1" operator="equal">
      <formula>"休講"</formula>
    </cfRule>
    <cfRule type="cellIs" dxfId="3917" priority="926" stopIfTrue="1" operator="equal">
      <formula>"追加"</formula>
    </cfRule>
    <cfRule type="cellIs" dxfId="3916" priority="927" stopIfTrue="1" operator="equal">
      <formula>"振替"</formula>
    </cfRule>
  </conditionalFormatting>
  <conditionalFormatting sqref="AK68">
    <cfRule type="cellIs" dxfId="3915" priority="928" stopIfTrue="1" operator="equal">
      <formula>"未定"</formula>
    </cfRule>
  </conditionalFormatting>
  <conditionalFormatting sqref="AJ66:AJ67 R66:R67 AD66:AD67 X66:X67 AD71:AD72 R69 AJ71:AJ73 X72:X73 R72:R73">
    <cfRule type="cellIs" dxfId="3914" priority="949" stopIfTrue="1" operator="equal">
      <formula>"休講"</formula>
    </cfRule>
    <cfRule type="cellIs" dxfId="3913" priority="950" stopIfTrue="1" operator="equal">
      <formula>"追加"</formula>
    </cfRule>
    <cfRule type="cellIs" dxfId="3912" priority="951" stopIfTrue="1" operator="equal">
      <formula>"振替"</formula>
    </cfRule>
  </conditionalFormatting>
  <conditionalFormatting sqref="AD70">
    <cfRule type="cellIs" dxfId="3911" priority="942" stopIfTrue="1" operator="equal">
      <formula>"休講"</formula>
    </cfRule>
    <cfRule type="cellIs" dxfId="3910" priority="943" stopIfTrue="1" operator="equal">
      <formula>"追加"</formula>
    </cfRule>
    <cfRule type="cellIs" dxfId="3909" priority="944" stopIfTrue="1" operator="equal">
      <formula>"振替"</formula>
    </cfRule>
  </conditionalFormatting>
  <conditionalFormatting sqref="AE70">
    <cfRule type="cellIs" dxfId="3908" priority="941" stopIfTrue="1" operator="equal">
      <formula>"未定"</formula>
    </cfRule>
  </conditionalFormatting>
  <conditionalFormatting sqref="Z70:AA70">
    <cfRule type="cellIs" dxfId="3907" priority="923" stopIfTrue="1" operator="equal">
      <formula>"未定"</formula>
    </cfRule>
  </conditionalFormatting>
  <conditionalFormatting sqref="AF66:AG67 AF71:AG73">
    <cfRule type="cellIs" dxfId="3906" priority="922" stopIfTrue="1" operator="equal">
      <formula>"未定"</formula>
    </cfRule>
  </conditionalFormatting>
  <conditionalFormatting sqref="AF70:AG70">
    <cfRule type="cellIs" dxfId="3905" priority="921" stopIfTrue="1" operator="equal">
      <formula>"未定"</formula>
    </cfRule>
  </conditionalFormatting>
  <conditionalFormatting sqref="AF69:AG69">
    <cfRule type="cellIs" dxfId="3904" priority="915" stopIfTrue="1" operator="equal">
      <formula>"未定"</formula>
    </cfRule>
  </conditionalFormatting>
  <conditionalFormatting sqref="S71">
    <cfRule type="cellIs" dxfId="3903" priority="914" stopIfTrue="1" operator="equal">
      <formula>"未定"</formula>
    </cfRule>
  </conditionalFormatting>
  <conditionalFormatting sqref="AJ69">
    <cfRule type="cellIs" dxfId="3902" priority="916" stopIfTrue="1" operator="equal">
      <formula>"休講"</formula>
    </cfRule>
    <cfRule type="cellIs" dxfId="3901" priority="917" stopIfTrue="1" operator="equal">
      <formula>"追加"</formula>
    </cfRule>
    <cfRule type="cellIs" dxfId="3900" priority="918" stopIfTrue="1" operator="equal">
      <formula>"振替"</formula>
    </cfRule>
  </conditionalFormatting>
  <conditionalFormatting sqref="X71">
    <cfRule type="cellIs" dxfId="3899" priority="904" stopIfTrue="1" operator="equal">
      <formula>"休講"</formula>
    </cfRule>
    <cfRule type="cellIs" dxfId="3898" priority="905" stopIfTrue="1" operator="equal">
      <formula>"追加"</formula>
    </cfRule>
    <cfRule type="cellIs" dxfId="3897" priority="906" stopIfTrue="1" operator="equal">
      <formula>"振替"</formula>
    </cfRule>
  </conditionalFormatting>
  <conditionalFormatting sqref="R71">
    <cfRule type="cellIs" dxfId="3896" priority="911" stopIfTrue="1" operator="equal">
      <formula>"休講"</formula>
    </cfRule>
    <cfRule type="cellIs" dxfId="3895" priority="912" stopIfTrue="1" operator="equal">
      <formula>"追加"</formula>
    </cfRule>
    <cfRule type="cellIs" dxfId="3894" priority="913" stopIfTrue="1" operator="equal">
      <formula>"振替"</formula>
    </cfRule>
  </conditionalFormatting>
  <conditionalFormatting sqref="S71">
    <cfRule type="cellIs" dxfId="3893" priority="910" stopIfTrue="1" operator="equal">
      <formula>"未定"</formula>
    </cfRule>
  </conditionalFormatting>
  <conditionalFormatting sqref="R71">
    <cfRule type="cellIs" dxfId="3892" priority="907" stopIfTrue="1" operator="equal">
      <formula>"休講"</formula>
    </cfRule>
    <cfRule type="cellIs" dxfId="3891" priority="908" stopIfTrue="1" operator="equal">
      <formula>"追加"</formula>
    </cfRule>
    <cfRule type="cellIs" dxfId="3890" priority="909" stopIfTrue="1" operator="equal">
      <formula>"振替"</formula>
    </cfRule>
  </conditionalFormatting>
  <conditionalFormatting sqref="Y71">
    <cfRule type="cellIs" dxfId="3889" priority="903" stopIfTrue="1" operator="equal">
      <formula>"未定"</formula>
    </cfRule>
  </conditionalFormatting>
  <conditionalFormatting sqref="AE68">
    <cfRule type="cellIs" dxfId="3888" priority="898" stopIfTrue="1" operator="equal">
      <formula>"未定"</formula>
    </cfRule>
  </conditionalFormatting>
  <conditionalFormatting sqref="M70:M73">
    <cfRule type="cellIs" dxfId="3887" priority="866" stopIfTrue="1" operator="equal">
      <formula>"未定"</formula>
    </cfRule>
  </conditionalFormatting>
  <conditionalFormatting sqref="L70:L73">
    <cfRule type="cellIs" dxfId="3886" priority="863" stopIfTrue="1" operator="equal">
      <formula>"休講"</formula>
    </cfRule>
    <cfRule type="cellIs" dxfId="3885" priority="864" stopIfTrue="1" operator="equal">
      <formula>"追加"</formula>
    </cfRule>
    <cfRule type="cellIs" dxfId="3884" priority="865" stopIfTrue="1" operator="equal">
      <formula>"振替"</formula>
    </cfRule>
  </conditionalFormatting>
  <conditionalFormatting sqref="L70">
    <cfRule type="cellIs" dxfId="3883" priority="860" stopIfTrue="1" operator="equal">
      <formula>"休講"</formula>
    </cfRule>
    <cfRule type="cellIs" dxfId="3882" priority="861" stopIfTrue="1" operator="equal">
      <formula>"追加"</formula>
    </cfRule>
    <cfRule type="cellIs" dxfId="3881" priority="862" stopIfTrue="1" operator="equal">
      <formula>"振替"</formula>
    </cfRule>
  </conditionalFormatting>
  <conditionalFormatting sqref="I69">
    <cfRule type="cellIs" dxfId="3880" priority="855" stopIfTrue="1" operator="equal">
      <formula>"未定"</formula>
    </cfRule>
  </conditionalFormatting>
  <conditionalFormatting sqref="L69">
    <cfRule type="cellIs" dxfId="3879" priority="856" stopIfTrue="1" operator="equal">
      <formula>"休講"</formula>
    </cfRule>
    <cfRule type="cellIs" dxfId="3878" priority="857" stopIfTrue="1" operator="equal">
      <formula>"追加"</formula>
    </cfRule>
    <cfRule type="cellIs" dxfId="3877" priority="858" stopIfTrue="1" operator="equal">
      <formula>"振替"</formula>
    </cfRule>
  </conditionalFormatting>
  <conditionalFormatting sqref="M69">
    <cfRule type="cellIs" dxfId="3876" priority="859" stopIfTrue="1" operator="equal">
      <formula>"未定"</formula>
    </cfRule>
  </conditionalFormatting>
  <conditionalFormatting sqref="Z16:AA16">
    <cfRule type="cellIs" dxfId="3875" priority="854" stopIfTrue="1" operator="equal">
      <formula>"未定"</formula>
    </cfRule>
  </conditionalFormatting>
  <conditionalFormatting sqref="Z20:AA20">
    <cfRule type="cellIs" dxfId="3874" priority="853" stopIfTrue="1" operator="equal">
      <formula>"未定"</formula>
    </cfRule>
  </conditionalFormatting>
  <conditionalFormatting sqref="R47">
    <cfRule type="cellIs" dxfId="3873" priority="849" stopIfTrue="1" operator="equal">
      <formula>"休講"</formula>
    </cfRule>
    <cfRule type="cellIs" dxfId="3872" priority="850" stopIfTrue="1" operator="equal">
      <formula>"追加"</formula>
    </cfRule>
    <cfRule type="cellIs" dxfId="3871" priority="851" stopIfTrue="1" operator="equal">
      <formula>"振替"</formula>
    </cfRule>
  </conditionalFormatting>
  <conditionalFormatting sqref="S47">
    <cfRule type="cellIs" dxfId="3870" priority="852" stopIfTrue="1" operator="equal">
      <formula>"未定"</formula>
    </cfRule>
  </conditionalFormatting>
  <conditionalFormatting sqref="AE69">
    <cfRule type="cellIs" dxfId="3869" priority="848" stopIfTrue="1" operator="equal">
      <formula>"未定"</formula>
    </cfRule>
  </conditionalFormatting>
  <conditionalFormatting sqref="Z69:AA69">
    <cfRule type="cellIs" dxfId="3868" priority="844" stopIfTrue="1" operator="equal">
      <formula>"未定"</formula>
    </cfRule>
  </conditionalFormatting>
  <conditionalFormatting sqref="AD69">
    <cfRule type="cellIs" dxfId="3867" priority="845" stopIfTrue="1" operator="equal">
      <formula>"休講"</formula>
    </cfRule>
    <cfRule type="cellIs" dxfId="3866" priority="846" stopIfTrue="1" operator="equal">
      <formula>"追加"</formula>
    </cfRule>
    <cfRule type="cellIs" dxfId="3865" priority="847" stopIfTrue="1" operator="equal">
      <formula>"振替"</formula>
    </cfRule>
  </conditionalFormatting>
  <conditionalFormatting sqref="X68">
    <cfRule type="cellIs" dxfId="3864" priority="840" stopIfTrue="1" operator="equal">
      <formula>"休講"</formula>
    </cfRule>
    <cfRule type="cellIs" dxfId="3863" priority="841" stopIfTrue="1" operator="equal">
      <formula>"追加"</formula>
    </cfRule>
    <cfRule type="cellIs" dxfId="3862" priority="842" stopIfTrue="1" operator="equal">
      <formula>"振替"</formula>
    </cfRule>
  </conditionalFormatting>
  <conditionalFormatting sqref="Y68">
    <cfRule type="cellIs" dxfId="3861" priority="843" stopIfTrue="1" operator="equal">
      <formula>"未定"</formula>
    </cfRule>
  </conditionalFormatting>
  <conditionalFormatting sqref="T68:U68">
    <cfRule type="cellIs" dxfId="3860" priority="839" stopIfTrue="1" operator="equal">
      <formula>"未定"</formula>
    </cfRule>
  </conditionalFormatting>
  <conditionalFormatting sqref="T16:U16">
    <cfRule type="cellIs" dxfId="3859" priority="837" stopIfTrue="1" operator="equal">
      <formula>"未定"</formula>
    </cfRule>
  </conditionalFormatting>
  <conditionalFormatting sqref="T16:U16">
    <cfRule type="cellIs" dxfId="3858" priority="838" stopIfTrue="1" operator="equal">
      <formula>"未定"</formula>
    </cfRule>
  </conditionalFormatting>
  <conditionalFormatting sqref="Z68:AA68">
    <cfRule type="cellIs" dxfId="3857" priority="819" stopIfTrue="1" operator="equal">
      <formula>"未定"</formula>
    </cfRule>
  </conditionalFormatting>
  <conditionalFormatting sqref="T19:U19">
    <cfRule type="cellIs" dxfId="3856" priority="817" stopIfTrue="1" operator="equal">
      <formula>"未定"</formula>
    </cfRule>
  </conditionalFormatting>
  <conditionalFormatting sqref="T19:U19">
    <cfRule type="cellIs" dxfId="3855" priority="818" stopIfTrue="1" operator="equal">
      <formula>"未定"</formula>
    </cfRule>
  </conditionalFormatting>
  <conditionalFormatting sqref="Z37:AA37">
    <cfRule type="cellIs" dxfId="3854" priority="812" stopIfTrue="1" operator="equal">
      <formula>"未定"</formula>
    </cfRule>
  </conditionalFormatting>
  <conditionalFormatting sqref="AD37">
    <cfRule type="cellIs" dxfId="3853" priority="813" stopIfTrue="1" operator="equal">
      <formula>"休講"</formula>
    </cfRule>
    <cfRule type="cellIs" dxfId="3852" priority="814" stopIfTrue="1" operator="equal">
      <formula>"追加"</formula>
    </cfRule>
    <cfRule type="cellIs" dxfId="3851" priority="815" stopIfTrue="1" operator="equal">
      <formula>"振替"</formula>
    </cfRule>
  </conditionalFormatting>
  <conditionalFormatting sqref="AE37">
    <cfRule type="cellIs" dxfId="3850" priority="816" stopIfTrue="1" operator="equal">
      <formula>"未定"</formula>
    </cfRule>
  </conditionalFormatting>
  <conditionalFormatting sqref="T69">
    <cfRule type="cellIs" dxfId="3849" priority="811" stopIfTrue="1" operator="equal">
      <formula>"未定"</formula>
    </cfRule>
  </conditionalFormatting>
  <conditionalFormatting sqref="Y69">
    <cfRule type="cellIs" dxfId="3848" priority="810" stopIfTrue="1" operator="equal">
      <formula>"未定"</formula>
    </cfRule>
  </conditionalFormatting>
  <conditionalFormatting sqref="X69">
    <cfRule type="cellIs" dxfId="3847" priority="807" stopIfTrue="1" operator="equal">
      <formula>"休講"</formula>
    </cfRule>
    <cfRule type="cellIs" dxfId="3846" priority="808" stopIfTrue="1" operator="equal">
      <formula>"追加"</formula>
    </cfRule>
    <cfRule type="cellIs" dxfId="3845" priority="809" stopIfTrue="1" operator="equal">
      <formula>"振替"</formula>
    </cfRule>
  </conditionalFormatting>
  <conditionalFormatting sqref="L49">
    <cfRule type="cellIs" dxfId="3844" priority="804" stopIfTrue="1" operator="equal">
      <formula>"休講"</formula>
    </cfRule>
    <cfRule type="cellIs" dxfId="3843" priority="805" stopIfTrue="1" operator="equal">
      <formula>"追加"</formula>
    </cfRule>
    <cfRule type="cellIs" dxfId="3842" priority="806" stopIfTrue="1" operator="equal">
      <formula>"振替"</formula>
    </cfRule>
  </conditionalFormatting>
  <conditionalFormatting sqref="U69">
    <cfRule type="cellIs" dxfId="3841" priority="803" stopIfTrue="1" operator="equal">
      <formula>"未定"</formula>
    </cfRule>
  </conditionalFormatting>
  <conditionalFormatting sqref="Z15:AA15">
    <cfRule type="cellIs" dxfId="3840" priority="802" stopIfTrue="1" operator="equal">
      <formula>"未定"</formula>
    </cfRule>
  </conditionalFormatting>
  <conditionalFormatting sqref="X15">
    <cfRule type="cellIs" dxfId="3839" priority="798" stopIfTrue="1" operator="equal">
      <formula>"休講"</formula>
    </cfRule>
    <cfRule type="cellIs" dxfId="3838" priority="799" stopIfTrue="1" operator="equal">
      <formula>"追加"</formula>
    </cfRule>
    <cfRule type="cellIs" dxfId="3837" priority="800" stopIfTrue="1" operator="equal">
      <formula>"振替"</formula>
    </cfRule>
  </conditionalFormatting>
  <conditionalFormatting sqref="Y15">
    <cfRule type="cellIs" dxfId="3836" priority="801" stopIfTrue="1" operator="equal">
      <formula>"未定"</formula>
    </cfRule>
  </conditionalFormatting>
  <conditionalFormatting sqref="T15:U15">
    <cfRule type="cellIs" dxfId="3835" priority="796" stopIfTrue="1" operator="equal">
      <formula>"未定"</formula>
    </cfRule>
  </conditionalFormatting>
  <conditionalFormatting sqref="T15:U15">
    <cfRule type="cellIs" dxfId="3834" priority="797" stopIfTrue="1" operator="equal">
      <formula>"未定"</formula>
    </cfRule>
  </conditionalFormatting>
  <conditionalFormatting sqref="R62">
    <cfRule type="cellIs" dxfId="3833" priority="791" stopIfTrue="1" operator="equal">
      <formula>"休講"</formula>
    </cfRule>
    <cfRule type="cellIs" dxfId="3832" priority="792" stopIfTrue="1" operator="equal">
      <formula>"追加"</formula>
    </cfRule>
    <cfRule type="cellIs" dxfId="3831" priority="793" stopIfTrue="1" operator="equal">
      <formula>"振替"</formula>
    </cfRule>
  </conditionalFormatting>
  <conditionalFormatting sqref="S62">
    <cfRule type="cellIs" dxfId="3830" priority="794" stopIfTrue="1" operator="equal">
      <formula>"未定"</formula>
    </cfRule>
  </conditionalFormatting>
  <conditionalFormatting sqref="N62:O62">
    <cfRule type="cellIs" dxfId="3829" priority="795" stopIfTrue="1" operator="equal">
      <formula>"未定"</formula>
    </cfRule>
  </conditionalFormatting>
  <conditionalFormatting sqref="AD50">
    <cfRule type="cellIs" dxfId="3828" priority="787" stopIfTrue="1" operator="equal">
      <formula>"休講"</formula>
    </cfRule>
    <cfRule type="cellIs" dxfId="3827" priority="788" stopIfTrue="1" operator="equal">
      <formula>"追加"</formula>
    </cfRule>
    <cfRule type="cellIs" dxfId="3826" priority="789" stopIfTrue="1" operator="equal">
      <formula>"振替"</formula>
    </cfRule>
  </conditionalFormatting>
  <conditionalFormatting sqref="AE50">
    <cfRule type="cellIs" dxfId="3825" priority="790" stopIfTrue="1" operator="equal">
      <formula>"未定"</formula>
    </cfRule>
  </conditionalFormatting>
  <conditionalFormatting sqref="AD50">
    <cfRule type="cellIs" dxfId="3824" priority="783" stopIfTrue="1" operator="equal">
      <formula>"休講"</formula>
    </cfRule>
    <cfRule type="cellIs" dxfId="3823" priority="784" stopIfTrue="1" operator="equal">
      <formula>"追加"</formula>
    </cfRule>
    <cfRule type="cellIs" dxfId="3822" priority="785" stopIfTrue="1" operator="equal">
      <formula>"振替"</formula>
    </cfRule>
  </conditionalFormatting>
  <conditionalFormatting sqref="AE50">
    <cfRule type="cellIs" dxfId="3821" priority="786" stopIfTrue="1" operator="equal">
      <formula>"未定"</formula>
    </cfRule>
  </conditionalFormatting>
  <conditionalFormatting sqref="Z50:AA50">
    <cfRule type="cellIs" dxfId="3820" priority="782" stopIfTrue="1" operator="equal">
      <formula>"未定"</formula>
    </cfRule>
  </conditionalFormatting>
  <conditionalFormatting sqref="L16">
    <cfRule type="cellIs" dxfId="3819" priority="773" stopIfTrue="1" operator="equal">
      <formula>"休講"</formula>
    </cfRule>
    <cfRule type="cellIs" dxfId="3818" priority="774" stopIfTrue="1" operator="equal">
      <formula>"追加"</formula>
    </cfRule>
    <cfRule type="cellIs" dxfId="3817" priority="775" stopIfTrue="1" operator="equal">
      <formula>"振替"</formula>
    </cfRule>
  </conditionalFormatting>
  <conditionalFormatting sqref="M16">
    <cfRule type="cellIs" dxfId="3816" priority="776" stopIfTrue="1" operator="equal">
      <formula>"未定"</formula>
    </cfRule>
  </conditionalFormatting>
  <conditionalFormatting sqref="H16:I16">
    <cfRule type="cellIs" dxfId="3815" priority="772" stopIfTrue="1" operator="equal">
      <formula>"未定"</formula>
    </cfRule>
  </conditionalFormatting>
  <conditionalFormatting sqref="N17:O17">
    <cfRule type="cellIs" dxfId="3814" priority="771" stopIfTrue="1" operator="equal">
      <formula>"未定"</formula>
    </cfRule>
  </conditionalFormatting>
  <conditionalFormatting sqref="S17">
    <cfRule type="cellIs" dxfId="3813" priority="770" stopIfTrue="1" operator="equal">
      <formula>"未定"</formula>
    </cfRule>
  </conditionalFormatting>
  <conditionalFormatting sqref="R17">
    <cfRule type="cellIs" dxfId="3812" priority="767" stopIfTrue="1" operator="equal">
      <formula>"休講"</formula>
    </cfRule>
    <cfRule type="cellIs" dxfId="3811" priority="768" stopIfTrue="1" operator="equal">
      <formula>"追加"</formula>
    </cfRule>
    <cfRule type="cellIs" dxfId="3810" priority="769" stopIfTrue="1" operator="equal">
      <formula>"振替"</formula>
    </cfRule>
  </conditionalFormatting>
  <conditionalFormatting sqref="Z17:AA18">
    <cfRule type="cellIs" dxfId="3809" priority="762" stopIfTrue="1" operator="equal">
      <formula>"未定"</formula>
    </cfRule>
  </conditionalFormatting>
  <conditionalFormatting sqref="X18">
    <cfRule type="cellIs" dxfId="3808" priority="759" stopIfTrue="1" operator="equal">
      <formula>"休講"</formula>
    </cfRule>
    <cfRule type="cellIs" dxfId="3807" priority="760" stopIfTrue="1" operator="equal">
      <formula>"追加"</formula>
    </cfRule>
    <cfRule type="cellIs" dxfId="3806" priority="761" stopIfTrue="1" operator="equal">
      <formula>"振替"</formula>
    </cfRule>
  </conditionalFormatting>
  <conditionalFormatting sqref="Y18">
    <cfRule type="cellIs" dxfId="3805" priority="758" stopIfTrue="1" operator="equal">
      <formula>"未定"</formula>
    </cfRule>
  </conditionalFormatting>
  <conditionalFormatting sqref="T17:U18">
    <cfRule type="cellIs" dxfId="3804" priority="756" stopIfTrue="1" operator="equal">
      <formula>"未定"</formula>
    </cfRule>
  </conditionalFormatting>
  <conditionalFormatting sqref="T17:U18">
    <cfRule type="cellIs" dxfId="3803" priority="757" stopIfTrue="1" operator="equal">
      <formula>"未定"</formula>
    </cfRule>
  </conditionalFormatting>
  <conditionalFormatting sqref="R30">
    <cfRule type="cellIs" dxfId="3802" priority="752" stopIfTrue="1" operator="equal">
      <formula>"休講"</formula>
    </cfRule>
    <cfRule type="cellIs" dxfId="3801" priority="753" stopIfTrue="1" operator="equal">
      <formula>"追加"</formula>
    </cfRule>
    <cfRule type="cellIs" dxfId="3800" priority="754" stopIfTrue="1" operator="equal">
      <formula>"振替"</formula>
    </cfRule>
  </conditionalFormatting>
  <conditionalFormatting sqref="S30">
    <cfRule type="cellIs" dxfId="3799" priority="755" stopIfTrue="1" operator="equal">
      <formula>"未定"</formula>
    </cfRule>
  </conditionalFormatting>
  <conditionalFormatting sqref="N30:O30">
    <cfRule type="cellIs" dxfId="3798" priority="750" stopIfTrue="1" operator="equal">
      <formula>"未定"</formula>
    </cfRule>
  </conditionalFormatting>
  <conditionalFormatting sqref="N30:O30">
    <cfRule type="cellIs" dxfId="3797" priority="751" stopIfTrue="1" operator="equal">
      <formula>"未定"</formula>
    </cfRule>
  </conditionalFormatting>
  <conditionalFormatting sqref="T30:U30">
    <cfRule type="cellIs" dxfId="3796" priority="748" stopIfTrue="1" operator="equal">
      <formula>"未定"</formula>
    </cfRule>
  </conditionalFormatting>
  <conditionalFormatting sqref="T30:U30">
    <cfRule type="cellIs" dxfId="3795" priority="749" stopIfTrue="1" operator="equal">
      <formula>"未定"</formula>
    </cfRule>
  </conditionalFormatting>
  <conditionalFormatting sqref="T25:U26">
    <cfRule type="cellIs" dxfId="3794" priority="746" stopIfTrue="1" operator="equal">
      <formula>"未定"</formula>
    </cfRule>
  </conditionalFormatting>
  <conditionalFormatting sqref="T25:U26">
    <cfRule type="cellIs" dxfId="3793" priority="747" stopIfTrue="1" operator="equal">
      <formula>"未定"</formula>
    </cfRule>
  </conditionalFormatting>
  <conditionalFormatting sqref="N25:O26">
    <cfRule type="cellIs" dxfId="3792" priority="744" stopIfTrue="1" operator="equal">
      <formula>"未定"</formula>
    </cfRule>
  </conditionalFormatting>
  <conditionalFormatting sqref="N25:O26">
    <cfRule type="cellIs" dxfId="3791" priority="745" stopIfTrue="1" operator="equal">
      <formula>"未定"</formula>
    </cfRule>
  </conditionalFormatting>
  <conditionalFormatting sqref="Z25:AA25">
    <cfRule type="cellIs" dxfId="3790" priority="743" stopIfTrue="1" operator="equal">
      <formula>"未定"</formula>
    </cfRule>
  </conditionalFormatting>
  <conditionalFormatting sqref="Z25:AA25">
    <cfRule type="cellIs" dxfId="3789" priority="742" stopIfTrue="1" operator="equal">
      <formula>"未定"</formula>
    </cfRule>
  </conditionalFormatting>
  <conditionalFormatting sqref="Z25:AA25">
    <cfRule type="cellIs" dxfId="3788" priority="739" stopIfTrue="1" operator="equal">
      <formula>"未定"</formula>
    </cfRule>
  </conditionalFormatting>
  <conditionalFormatting sqref="Z25:AA25">
    <cfRule type="cellIs" dxfId="3787" priority="741" stopIfTrue="1" operator="equal">
      <formula>"未定"</formula>
    </cfRule>
  </conditionalFormatting>
  <conditionalFormatting sqref="Z25:AA25">
    <cfRule type="cellIs" dxfId="3786" priority="740" stopIfTrue="1" operator="equal">
      <formula>"未定"</formula>
    </cfRule>
  </conditionalFormatting>
  <conditionalFormatting sqref="R26">
    <cfRule type="cellIs" dxfId="3785" priority="736" stopIfTrue="1" operator="equal">
      <formula>"休講"</formula>
    </cfRule>
    <cfRule type="cellIs" dxfId="3784" priority="737" stopIfTrue="1" operator="equal">
      <formula>"追加"</formula>
    </cfRule>
    <cfRule type="cellIs" dxfId="3783" priority="738" stopIfTrue="1" operator="equal">
      <formula>"振替"</formula>
    </cfRule>
  </conditionalFormatting>
  <conditionalFormatting sqref="R29">
    <cfRule type="cellIs" dxfId="3782" priority="732" stopIfTrue="1" operator="equal">
      <formula>"休講"</formula>
    </cfRule>
    <cfRule type="cellIs" dxfId="3781" priority="733" stopIfTrue="1" operator="equal">
      <formula>"追加"</formula>
    </cfRule>
    <cfRule type="cellIs" dxfId="3780" priority="734" stopIfTrue="1" operator="equal">
      <formula>"振替"</formula>
    </cfRule>
  </conditionalFormatting>
  <conditionalFormatting sqref="N29:O29">
    <cfRule type="cellIs" dxfId="3779" priority="730" stopIfTrue="1" operator="equal">
      <formula>"未定"</formula>
    </cfRule>
  </conditionalFormatting>
  <conditionalFormatting sqref="N29:O29">
    <cfRule type="cellIs" dxfId="3778" priority="731" stopIfTrue="1" operator="equal">
      <formula>"未定"</formula>
    </cfRule>
  </conditionalFormatting>
  <conditionalFormatting sqref="Q27">
    <cfRule type="cellIs" dxfId="3777" priority="729" stopIfTrue="1" operator="equal">
      <formula>"未定"</formula>
    </cfRule>
  </conditionalFormatting>
  <conditionalFormatting sqref="Q29">
    <cfRule type="cellIs" dxfId="3776" priority="728" stopIfTrue="1" operator="equal">
      <formula>"未定"</formula>
    </cfRule>
  </conditionalFormatting>
  <conditionalFormatting sqref="Z28:AA28">
    <cfRule type="cellIs" dxfId="3775" priority="717" stopIfTrue="1" operator="equal">
      <formula>"未定"</formula>
    </cfRule>
  </conditionalFormatting>
  <conditionalFormatting sqref="Z28:AA28">
    <cfRule type="cellIs" dxfId="3774" priority="716" stopIfTrue="1" operator="equal">
      <formula>"未定"</formula>
    </cfRule>
  </conditionalFormatting>
  <conditionalFormatting sqref="S28">
    <cfRule type="cellIs" dxfId="3773" priority="727" stopIfTrue="1" operator="equal">
      <formula>"未定"</formula>
    </cfRule>
  </conditionalFormatting>
  <conditionalFormatting sqref="X28">
    <cfRule type="cellIs" dxfId="3772" priority="724" stopIfTrue="1" operator="equal">
      <formula>"休講"</formula>
    </cfRule>
    <cfRule type="cellIs" dxfId="3771" priority="725" stopIfTrue="1" operator="equal">
      <formula>"追加"</formula>
    </cfRule>
    <cfRule type="cellIs" dxfId="3770" priority="726" stopIfTrue="1" operator="equal">
      <formula>"振替"</formula>
    </cfRule>
  </conditionalFormatting>
  <conditionalFormatting sqref="AD28">
    <cfRule type="cellIs" dxfId="3769" priority="718" stopIfTrue="1" operator="equal">
      <formula>"休講"</formula>
    </cfRule>
    <cfRule type="cellIs" dxfId="3768" priority="719" stopIfTrue="1" operator="equal">
      <formula>"追加"</formula>
    </cfRule>
    <cfRule type="cellIs" dxfId="3767" priority="720" stopIfTrue="1" operator="equal">
      <formula>"振替"</formula>
    </cfRule>
  </conditionalFormatting>
  <conditionalFormatting sqref="AD28">
    <cfRule type="cellIs" dxfId="3766" priority="721" stopIfTrue="1" operator="equal">
      <formula>"休講"</formula>
    </cfRule>
    <cfRule type="cellIs" dxfId="3765" priority="722" stopIfTrue="1" operator="equal">
      <formula>"追加"</formula>
    </cfRule>
    <cfRule type="cellIs" dxfId="3764" priority="723" stopIfTrue="1" operator="equal">
      <formula>"振替"</formula>
    </cfRule>
  </conditionalFormatting>
  <conditionalFormatting sqref="Z28:AA28">
    <cfRule type="cellIs" dxfId="3763" priority="707" stopIfTrue="1" operator="equal">
      <formula>"未定"</formula>
    </cfRule>
  </conditionalFormatting>
  <conditionalFormatting sqref="AD28">
    <cfRule type="cellIs" dxfId="3762" priority="712" stopIfTrue="1" operator="equal">
      <formula>"休講"</formula>
    </cfRule>
    <cfRule type="cellIs" dxfId="3761" priority="713" stopIfTrue="1" operator="equal">
      <formula>"追加"</formula>
    </cfRule>
    <cfRule type="cellIs" dxfId="3760" priority="714" stopIfTrue="1" operator="equal">
      <formula>"振替"</formula>
    </cfRule>
  </conditionalFormatting>
  <conditionalFormatting sqref="Z28:AA28">
    <cfRule type="cellIs" dxfId="3759" priority="715" stopIfTrue="1" operator="equal">
      <formula>"未定"</formula>
    </cfRule>
  </conditionalFormatting>
  <conditionalFormatting sqref="Z28:AA28">
    <cfRule type="cellIs" dxfId="3758" priority="708" stopIfTrue="1" operator="equal">
      <formula>"未定"</formula>
    </cfRule>
  </conditionalFormatting>
  <conditionalFormatting sqref="AD28">
    <cfRule type="cellIs" dxfId="3757" priority="709" stopIfTrue="1" operator="equal">
      <formula>"休講"</formula>
    </cfRule>
    <cfRule type="cellIs" dxfId="3756" priority="710" stopIfTrue="1" operator="equal">
      <formula>"追加"</formula>
    </cfRule>
    <cfRule type="cellIs" dxfId="3755" priority="711" stopIfTrue="1" operator="equal">
      <formula>"振替"</formula>
    </cfRule>
  </conditionalFormatting>
  <conditionalFormatting sqref="T28:U28">
    <cfRule type="cellIs" dxfId="3754" priority="705" stopIfTrue="1" operator="equal">
      <formula>"未定"</formula>
    </cfRule>
  </conditionalFormatting>
  <conditionalFormatting sqref="T28:U28">
    <cfRule type="cellIs" dxfId="3753" priority="706" stopIfTrue="1" operator="equal">
      <formula>"未定"</formula>
    </cfRule>
  </conditionalFormatting>
  <conditionalFormatting sqref="N28:O28">
    <cfRule type="cellIs" dxfId="3752" priority="703" stopIfTrue="1" operator="equal">
      <formula>"未定"</formula>
    </cfRule>
  </conditionalFormatting>
  <conditionalFormatting sqref="N28:O28">
    <cfRule type="cellIs" dxfId="3751" priority="704" stopIfTrue="1" operator="equal">
      <formula>"未定"</formula>
    </cfRule>
  </conditionalFormatting>
  <conditionalFormatting sqref="R28">
    <cfRule type="cellIs" dxfId="3750" priority="700" stopIfTrue="1" operator="equal">
      <formula>"休講"</formula>
    </cfRule>
    <cfRule type="cellIs" dxfId="3749" priority="701" stopIfTrue="1" operator="equal">
      <formula>"追加"</formula>
    </cfRule>
    <cfRule type="cellIs" dxfId="3748" priority="702" stopIfTrue="1" operator="equal">
      <formula>"振替"</formula>
    </cfRule>
  </conditionalFormatting>
  <conditionalFormatting sqref="S26">
    <cfRule type="cellIs" dxfId="3747" priority="699" stopIfTrue="1" operator="equal">
      <formula>"未定"</formula>
    </cfRule>
  </conditionalFormatting>
  <conditionalFormatting sqref="Y28">
    <cfRule type="cellIs" dxfId="3746" priority="698" stopIfTrue="1" operator="equal">
      <formula>"未定"</formula>
    </cfRule>
  </conditionalFormatting>
  <conditionalFormatting sqref="AE28">
    <cfRule type="cellIs" dxfId="3745" priority="697" stopIfTrue="1" operator="equal">
      <formula>"未定"</formula>
    </cfRule>
  </conditionalFormatting>
  <conditionalFormatting sqref="Q28">
    <cfRule type="cellIs" dxfId="3744" priority="696" stopIfTrue="1" operator="equal">
      <formula>"未定"</formula>
    </cfRule>
  </conditionalFormatting>
  <conditionalFormatting sqref="N35:O35">
    <cfRule type="cellIs" dxfId="3743" priority="694" stopIfTrue="1" operator="equal">
      <formula>"未定"</formula>
    </cfRule>
  </conditionalFormatting>
  <conditionalFormatting sqref="N35:O35">
    <cfRule type="cellIs" dxfId="3742" priority="695" stopIfTrue="1" operator="equal">
      <formula>"未定"</formula>
    </cfRule>
  </conditionalFormatting>
  <conditionalFormatting sqref="L35">
    <cfRule type="cellIs" dxfId="3741" priority="683" stopIfTrue="1" operator="equal">
      <formula>"休講"</formula>
    </cfRule>
    <cfRule type="cellIs" dxfId="3740" priority="684" stopIfTrue="1" operator="equal">
      <formula>"追加"</formula>
    </cfRule>
    <cfRule type="cellIs" dxfId="3739" priority="685" stopIfTrue="1" operator="equal">
      <formula>"振替"</formula>
    </cfRule>
  </conditionalFormatting>
  <conditionalFormatting sqref="M35">
    <cfRule type="cellIs" dxfId="3738" priority="686" stopIfTrue="1" operator="equal">
      <formula>"未定"</formula>
    </cfRule>
  </conditionalFormatting>
  <conditionalFormatting sqref="H35:I35">
    <cfRule type="cellIs" dxfId="3737" priority="681" stopIfTrue="1" operator="equal">
      <formula>"未定"</formula>
    </cfRule>
  </conditionalFormatting>
  <conditionalFormatting sqref="H35:I35">
    <cfRule type="cellIs" dxfId="3736" priority="682" stopIfTrue="1" operator="equal">
      <formula>"未定"</formula>
    </cfRule>
  </conditionalFormatting>
  <conditionalFormatting sqref="S35">
    <cfRule type="cellIs" dxfId="3735" priority="680" stopIfTrue="1" operator="equal">
      <formula>"未定"</formula>
    </cfRule>
  </conditionalFormatting>
  <conditionalFormatting sqref="R35">
    <cfRule type="cellIs" dxfId="3734" priority="677" stopIfTrue="1" operator="equal">
      <formula>"休講"</formula>
    </cfRule>
    <cfRule type="cellIs" dxfId="3733" priority="678" stopIfTrue="1" operator="equal">
      <formula>"追加"</formula>
    </cfRule>
    <cfRule type="cellIs" dxfId="3732" priority="679" stopIfTrue="1" operator="equal">
      <formula>"振替"</formula>
    </cfRule>
  </conditionalFormatting>
  <conditionalFormatting sqref="Q35">
    <cfRule type="cellIs" dxfId="3731" priority="676" stopIfTrue="1" operator="equal">
      <formula>"未定"</formula>
    </cfRule>
  </conditionalFormatting>
  <conditionalFormatting sqref="S48">
    <cfRule type="cellIs" dxfId="3730" priority="675" stopIfTrue="1" operator="equal">
      <formula>"未定"</formula>
    </cfRule>
  </conditionalFormatting>
  <conditionalFormatting sqref="R48">
    <cfRule type="cellIs" dxfId="3729" priority="672" stopIfTrue="1" operator="equal">
      <formula>"休講"</formula>
    </cfRule>
    <cfRule type="cellIs" dxfId="3728" priority="673" stopIfTrue="1" operator="equal">
      <formula>"追加"</formula>
    </cfRule>
    <cfRule type="cellIs" dxfId="3727" priority="674" stopIfTrue="1" operator="equal">
      <formula>"振替"</formula>
    </cfRule>
  </conditionalFormatting>
  <conditionalFormatting sqref="N36:O36">
    <cfRule type="cellIs" dxfId="3726" priority="670" stopIfTrue="1" operator="equal">
      <formula>"未定"</formula>
    </cfRule>
  </conditionalFormatting>
  <conditionalFormatting sqref="N36:O36">
    <cfRule type="cellIs" dxfId="3725" priority="671" stopIfTrue="1" operator="equal">
      <formula>"未定"</formula>
    </cfRule>
  </conditionalFormatting>
  <conditionalFormatting sqref="S36">
    <cfRule type="cellIs" dxfId="3724" priority="669" stopIfTrue="1" operator="equal">
      <formula>"未定"</formula>
    </cfRule>
  </conditionalFormatting>
  <conditionalFormatting sqref="R36">
    <cfRule type="cellIs" dxfId="3723" priority="666" stopIfTrue="1" operator="equal">
      <formula>"休講"</formula>
    </cfRule>
    <cfRule type="cellIs" dxfId="3722" priority="667" stopIfTrue="1" operator="equal">
      <formula>"追加"</formula>
    </cfRule>
    <cfRule type="cellIs" dxfId="3721" priority="668" stopIfTrue="1" operator="equal">
      <formula>"振替"</formula>
    </cfRule>
  </conditionalFormatting>
  <conditionalFormatting sqref="AD36">
    <cfRule type="cellIs" dxfId="3720" priority="662" stopIfTrue="1" operator="equal">
      <formula>"休講"</formula>
    </cfRule>
    <cfRule type="cellIs" dxfId="3719" priority="663" stopIfTrue="1" operator="equal">
      <formula>"追加"</formula>
    </cfRule>
    <cfRule type="cellIs" dxfId="3718" priority="664" stopIfTrue="1" operator="equal">
      <formula>"振替"</formula>
    </cfRule>
  </conditionalFormatting>
  <conditionalFormatting sqref="AE36">
    <cfRule type="cellIs" dxfId="3717" priority="665" stopIfTrue="1" operator="equal">
      <formula>"未定"</formula>
    </cfRule>
  </conditionalFormatting>
  <conditionalFormatting sqref="Z36:AA36">
    <cfRule type="cellIs" dxfId="3716" priority="661" stopIfTrue="1" operator="equal">
      <formula>"未定"</formula>
    </cfRule>
  </conditionalFormatting>
  <conditionalFormatting sqref="Z36:AA36">
    <cfRule type="cellIs" dxfId="3715" priority="660" stopIfTrue="1" operator="equal">
      <formula>"未定"</formula>
    </cfRule>
  </conditionalFormatting>
  <conditionalFormatting sqref="Z36:AA36">
    <cfRule type="cellIs" dxfId="3714" priority="657" stopIfTrue="1" operator="equal">
      <formula>"未定"</formula>
    </cfRule>
  </conditionalFormatting>
  <conditionalFormatting sqref="Z36:AA36">
    <cfRule type="cellIs" dxfId="3713" priority="659" stopIfTrue="1" operator="equal">
      <formula>"未定"</formula>
    </cfRule>
  </conditionalFormatting>
  <conditionalFormatting sqref="Z36:AA36">
    <cfRule type="cellIs" dxfId="3712" priority="658" stopIfTrue="1" operator="equal">
      <formula>"未定"</formula>
    </cfRule>
  </conditionalFormatting>
  <conditionalFormatting sqref="Q36">
    <cfRule type="cellIs" dxfId="3711" priority="656" stopIfTrue="1" operator="equal">
      <formula>"未定"</formula>
    </cfRule>
  </conditionalFormatting>
  <conditionalFormatting sqref="Y37">
    <cfRule type="cellIs" dxfId="3710" priority="655" stopIfTrue="1" operator="equal">
      <formula>"未定"</formula>
    </cfRule>
  </conditionalFormatting>
  <conditionalFormatting sqref="X37">
    <cfRule type="cellIs" dxfId="3709" priority="652" stopIfTrue="1" operator="equal">
      <formula>"休講"</formula>
    </cfRule>
    <cfRule type="cellIs" dxfId="3708" priority="653" stopIfTrue="1" operator="equal">
      <formula>"追加"</formula>
    </cfRule>
    <cfRule type="cellIs" dxfId="3707" priority="654" stopIfTrue="1" operator="equal">
      <formula>"振替"</formula>
    </cfRule>
  </conditionalFormatting>
  <conditionalFormatting sqref="T37:U37">
    <cfRule type="cellIs" dxfId="3706" priority="650" stopIfTrue="1" operator="equal">
      <formula>"未定"</formula>
    </cfRule>
  </conditionalFormatting>
  <conditionalFormatting sqref="T37:U37">
    <cfRule type="cellIs" dxfId="3705" priority="651" stopIfTrue="1" operator="equal">
      <formula>"未定"</formula>
    </cfRule>
  </conditionalFormatting>
  <conditionalFormatting sqref="Y38">
    <cfRule type="cellIs" dxfId="3704" priority="649" stopIfTrue="1" operator="equal">
      <formula>"未定"</formula>
    </cfRule>
  </conditionalFormatting>
  <conditionalFormatting sqref="X38">
    <cfRule type="cellIs" dxfId="3703" priority="646" stopIfTrue="1" operator="equal">
      <formula>"休講"</formula>
    </cfRule>
    <cfRule type="cellIs" dxfId="3702" priority="647" stopIfTrue="1" operator="equal">
      <formula>"追加"</formula>
    </cfRule>
    <cfRule type="cellIs" dxfId="3701" priority="648" stopIfTrue="1" operator="equal">
      <formula>"振替"</formula>
    </cfRule>
  </conditionalFormatting>
  <conditionalFormatting sqref="T38:U38">
    <cfRule type="cellIs" dxfId="3700" priority="644" stopIfTrue="1" operator="equal">
      <formula>"未定"</formula>
    </cfRule>
  </conditionalFormatting>
  <conditionalFormatting sqref="T38:U38">
    <cfRule type="cellIs" dxfId="3699" priority="645" stopIfTrue="1" operator="equal">
      <formula>"未定"</formula>
    </cfRule>
  </conditionalFormatting>
  <conditionalFormatting sqref="T39:U39">
    <cfRule type="cellIs" dxfId="3698" priority="642" stopIfTrue="1" operator="equal">
      <formula>"未定"</formula>
    </cfRule>
  </conditionalFormatting>
  <conditionalFormatting sqref="T39:U39">
    <cfRule type="cellIs" dxfId="3697" priority="643" stopIfTrue="1" operator="equal">
      <formula>"未定"</formula>
    </cfRule>
  </conditionalFormatting>
  <conditionalFormatting sqref="X39">
    <cfRule type="cellIs" dxfId="3696" priority="632" stopIfTrue="1" operator="equal">
      <formula>"休講"</formula>
    </cfRule>
    <cfRule type="cellIs" dxfId="3695" priority="633" stopIfTrue="1" operator="equal">
      <formula>"追加"</formula>
    </cfRule>
    <cfRule type="cellIs" dxfId="3694" priority="634" stopIfTrue="1" operator="equal">
      <formula>"振替"</formula>
    </cfRule>
  </conditionalFormatting>
  <conditionalFormatting sqref="Y39">
    <cfRule type="cellIs" dxfId="3693" priority="635" stopIfTrue="1" operator="equal">
      <formula>"未定"</formula>
    </cfRule>
  </conditionalFormatting>
  <conditionalFormatting sqref="T40:U40">
    <cfRule type="cellIs" dxfId="3692" priority="630" stopIfTrue="1" operator="equal">
      <formula>"未定"</formula>
    </cfRule>
  </conditionalFormatting>
  <conditionalFormatting sqref="T40:U40">
    <cfRule type="cellIs" dxfId="3691" priority="631" stopIfTrue="1" operator="equal">
      <formula>"未定"</formula>
    </cfRule>
  </conditionalFormatting>
  <conditionalFormatting sqref="X40">
    <cfRule type="cellIs" dxfId="3690" priority="626" stopIfTrue="1" operator="equal">
      <formula>"休講"</formula>
    </cfRule>
    <cfRule type="cellIs" dxfId="3689" priority="627" stopIfTrue="1" operator="equal">
      <formula>"追加"</formula>
    </cfRule>
    <cfRule type="cellIs" dxfId="3688" priority="628" stopIfTrue="1" operator="equal">
      <formula>"振替"</formula>
    </cfRule>
  </conditionalFormatting>
  <conditionalFormatting sqref="Y40">
    <cfRule type="cellIs" dxfId="3687" priority="629" stopIfTrue="1" operator="equal">
      <formula>"未定"</formula>
    </cfRule>
  </conditionalFormatting>
  <conditionalFormatting sqref="H46:I46">
    <cfRule type="cellIs" dxfId="3686" priority="624" stopIfTrue="1" operator="equal">
      <formula>"未定"</formula>
    </cfRule>
  </conditionalFormatting>
  <conditionalFormatting sqref="H46:I46">
    <cfRule type="cellIs" dxfId="3685" priority="625" stopIfTrue="1" operator="equal">
      <formula>"未定"</formula>
    </cfRule>
  </conditionalFormatting>
  <conditionalFormatting sqref="N46:O46">
    <cfRule type="cellIs" dxfId="3684" priority="622" stopIfTrue="1" operator="equal">
      <formula>"未定"</formula>
    </cfRule>
  </conditionalFormatting>
  <conditionalFormatting sqref="N46:O46">
    <cfRule type="cellIs" dxfId="3683" priority="623" stopIfTrue="1" operator="equal">
      <formula>"未定"</formula>
    </cfRule>
  </conditionalFormatting>
  <conditionalFormatting sqref="N47:O48">
    <cfRule type="cellIs" dxfId="3682" priority="620" stopIfTrue="1" operator="equal">
      <formula>"未定"</formula>
    </cfRule>
  </conditionalFormatting>
  <conditionalFormatting sqref="N47:O48">
    <cfRule type="cellIs" dxfId="3681" priority="621" stopIfTrue="1" operator="equal">
      <formula>"未定"</formula>
    </cfRule>
  </conditionalFormatting>
  <conditionalFormatting sqref="Y48">
    <cfRule type="cellIs" dxfId="3680" priority="594" stopIfTrue="1" operator="equal">
      <formula>"未定"</formula>
    </cfRule>
  </conditionalFormatting>
  <conditionalFormatting sqref="Z38:AA38">
    <cfRule type="cellIs" dxfId="3679" priority="617" stopIfTrue="1" operator="equal">
      <formula>"未定"</formula>
    </cfRule>
  </conditionalFormatting>
  <conditionalFormatting sqref="Z38:AA38">
    <cfRule type="cellIs" dxfId="3678" priority="616" stopIfTrue="1" operator="equal">
      <formula>"未定"</formula>
    </cfRule>
  </conditionalFormatting>
  <conditionalFormatting sqref="Z38:AA38">
    <cfRule type="cellIs" dxfId="3677" priority="613" stopIfTrue="1" operator="equal">
      <formula>"未定"</formula>
    </cfRule>
  </conditionalFormatting>
  <conditionalFormatting sqref="Z38:AA38">
    <cfRule type="cellIs" dxfId="3676" priority="615" stopIfTrue="1" operator="equal">
      <formula>"未定"</formula>
    </cfRule>
  </conditionalFormatting>
  <conditionalFormatting sqref="Z38:AA38">
    <cfRule type="cellIs" dxfId="3675" priority="614" stopIfTrue="1" operator="equal">
      <formula>"未定"</formula>
    </cfRule>
  </conditionalFormatting>
  <conditionalFormatting sqref="Z40:AA40">
    <cfRule type="cellIs" dxfId="3674" priority="612" stopIfTrue="1" operator="equal">
      <formula>"未定"</formula>
    </cfRule>
  </conditionalFormatting>
  <conditionalFormatting sqref="Z40:AA40">
    <cfRule type="cellIs" dxfId="3673" priority="611" stopIfTrue="1" operator="equal">
      <formula>"未定"</formula>
    </cfRule>
  </conditionalFormatting>
  <conditionalFormatting sqref="Z40:AA40">
    <cfRule type="cellIs" dxfId="3672" priority="608" stopIfTrue="1" operator="equal">
      <formula>"未定"</formula>
    </cfRule>
  </conditionalFormatting>
  <conditionalFormatting sqref="Z40:AA40">
    <cfRule type="cellIs" dxfId="3671" priority="610" stopIfTrue="1" operator="equal">
      <formula>"未定"</formula>
    </cfRule>
  </conditionalFormatting>
  <conditionalFormatting sqref="Z40:AA40">
    <cfRule type="cellIs" dxfId="3670" priority="609" stopIfTrue="1" operator="equal">
      <formula>"未定"</formula>
    </cfRule>
  </conditionalFormatting>
  <conditionalFormatting sqref="Z45:AA46">
    <cfRule type="cellIs" dxfId="3669" priority="607" stopIfTrue="1" operator="equal">
      <formula>"未定"</formula>
    </cfRule>
  </conditionalFormatting>
  <conditionalFormatting sqref="Z45:AA46">
    <cfRule type="cellIs" dxfId="3668" priority="606" stopIfTrue="1" operator="equal">
      <formula>"未定"</formula>
    </cfRule>
  </conditionalFormatting>
  <conditionalFormatting sqref="Z45:AA46">
    <cfRule type="cellIs" dxfId="3667" priority="603" stopIfTrue="1" operator="equal">
      <formula>"未定"</formula>
    </cfRule>
  </conditionalFormatting>
  <conditionalFormatting sqref="Z45:AA46">
    <cfRule type="cellIs" dxfId="3666" priority="605" stopIfTrue="1" operator="equal">
      <formula>"未定"</formula>
    </cfRule>
  </conditionalFormatting>
  <conditionalFormatting sqref="Z45:AA46">
    <cfRule type="cellIs" dxfId="3665" priority="604" stopIfTrue="1" operator="equal">
      <formula>"未定"</formula>
    </cfRule>
  </conditionalFormatting>
  <conditionalFormatting sqref="N45">
    <cfRule type="cellIs" dxfId="3664" priority="601" stopIfTrue="1" operator="equal">
      <formula>"未定"</formula>
    </cfRule>
  </conditionalFormatting>
  <conditionalFormatting sqref="N45">
    <cfRule type="cellIs" dxfId="3663" priority="602" stopIfTrue="1" operator="equal">
      <formula>"未定"</formula>
    </cfRule>
  </conditionalFormatting>
  <conditionalFormatting sqref="O45">
    <cfRule type="cellIs" dxfId="3662" priority="599" stopIfTrue="1" operator="equal">
      <formula>"未定"</formula>
    </cfRule>
  </conditionalFormatting>
  <conditionalFormatting sqref="O45">
    <cfRule type="cellIs" dxfId="3661" priority="600" stopIfTrue="1" operator="equal">
      <formula>"未定"</formula>
    </cfRule>
  </conditionalFormatting>
  <conditionalFormatting sqref="X48">
    <cfRule type="cellIs" dxfId="3660" priority="595" stopIfTrue="1" operator="equal">
      <formula>"休講"</formula>
    </cfRule>
    <cfRule type="cellIs" dxfId="3659" priority="596" stopIfTrue="1" operator="equal">
      <formula>"追加"</formula>
    </cfRule>
    <cfRule type="cellIs" dxfId="3658" priority="597" stopIfTrue="1" operator="equal">
      <formula>"振替"</formula>
    </cfRule>
  </conditionalFormatting>
  <conditionalFormatting sqref="Y48">
    <cfRule type="cellIs" dxfId="3657" priority="598" stopIfTrue="1" operator="equal">
      <formula>"未定"</formula>
    </cfRule>
  </conditionalFormatting>
  <conditionalFormatting sqref="X48">
    <cfRule type="cellIs" dxfId="3656" priority="591" stopIfTrue="1" operator="equal">
      <formula>"休講"</formula>
    </cfRule>
    <cfRule type="cellIs" dxfId="3655" priority="592" stopIfTrue="1" operator="equal">
      <formula>"追加"</formula>
    </cfRule>
    <cfRule type="cellIs" dxfId="3654" priority="593" stopIfTrue="1" operator="equal">
      <formula>"振替"</formula>
    </cfRule>
  </conditionalFormatting>
  <conditionalFormatting sqref="T47:U48">
    <cfRule type="cellIs" dxfId="3653" priority="589" stopIfTrue="1" operator="equal">
      <formula>"未定"</formula>
    </cfRule>
  </conditionalFormatting>
  <conditionalFormatting sqref="T47:U48">
    <cfRule type="cellIs" dxfId="3652" priority="590" stopIfTrue="1" operator="equal">
      <formula>"未定"</formula>
    </cfRule>
  </conditionalFormatting>
  <conditionalFormatting sqref="AE49">
    <cfRule type="cellIs" dxfId="3651" priority="576" stopIfTrue="1" operator="equal">
      <formula>"未定"</formula>
    </cfRule>
  </conditionalFormatting>
  <conditionalFormatting sqref="AE49">
    <cfRule type="cellIs" dxfId="3650" priority="575" stopIfTrue="1" operator="equal">
      <formula>"未定"</formula>
    </cfRule>
  </conditionalFormatting>
  <conditionalFormatting sqref="Z49:AA49">
    <cfRule type="cellIs" dxfId="3649" priority="574" stopIfTrue="1" operator="equal">
      <formula>"未定"</formula>
    </cfRule>
  </conditionalFormatting>
  <conditionalFormatting sqref="Z49:AA49">
    <cfRule type="cellIs" dxfId="3648" priority="573" stopIfTrue="1" operator="equal">
      <formula>"未定"</formula>
    </cfRule>
  </conditionalFormatting>
  <conditionalFormatting sqref="Z49:AA49">
    <cfRule type="cellIs" dxfId="3647" priority="570" stopIfTrue="1" operator="equal">
      <formula>"未定"</formula>
    </cfRule>
  </conditionalFormatting>
  <conditionalFormatting sqref="Z49:AA49">
    <cfRule type="cellIs" dxfId="3646" priority="572" stopIfTrue="1" operator="equal">
      <formula>"未定"</formula>
    </cfRule>
  </conditionalFormatting>
  <conditionalFormatting sqref="Z49:AA49">
    <cfRule type="cellIs" dxfId="3645" priority="571" stopIfTrue="1" operator="equal">
      <formula>"未定"</formula>
    </cfRule>
  </conditionalFormatting>
  <conditionalFormatting sqref="AD49">
    <cfRule type="cellIs" dxfId="3644" priority="567" stopIfTrue="1" operator="equal">
      <formula>"休講"</formula>
    </cfRule>
    <cfRule type="cellIs" dxfId="3643" priority="568" stopIfTrue="1" operator="equal">
      <formula>"追加"</formula>
    </cfRule>
    <cfRule type="cellIs" dxfId="3642" priority="569" stopIfTrue="1" operator="equal">
      <formula>"振替"</formula>
    </cfRule>
  </conditionalFormatting>
  <conditionalFormatting sqref="N55">
    <cfRule type="cellIs" dxfId="3641" priority="565" stopIfTrue="1" operator="equal">
      <formula>"未定"</formula>
    </cfRule>
  </conditionalFormatting>
  <conditionalFormatting sqref="N55">
    <cfRule type="cellIs" dxfId="3640" priority="566" stopIfTrue="1" operator="equal">
      <formula>"未定"</formula>
    </cfRule>
  </conditionalFormatting>
  <conditionalFormatting sqref="O55">
    <cfRule type="cellIs" dxfId="3639" priority="563" stopIfTrue="1" operator="equal">
      <formula>"未定"</formula>
    </cfRule>
  </conditionalFormatting>
  <conditionalFormatting sqref="O55">
    <cfRule type="cellIs" dxfId="3638" priority="564" stopIfTrue="1" operator="equal">
      <formula>"未定"</formula>
    </cfRule>
  </conditionalFormatting>
  <conditionalFormatting sqref="T55:U55">
    <cfRule type="cellIs" dxfId="3637" priority="561" stopIfTrue="1" operator="equal">
      <formula>"未定"</formula>
    </cfRule>
  </conditionalFormatting>
  <conditionalFormatting sqref="T55:U55">
    <cfRule type="cellIs" dxfId="3636" priority="562" stopIfTrue="1" operator="equal">
      <formula>"未定"</formula>
    </cfRule>
  </conditionalFormatting>
  <conditionalFormatting sqref="Z55:AA55">
    <cfRule type="cellIs" dxfId="3635" priority="560" stopIfTrue="1" operator="equal">
      <formula>"未定"</formula>
    </cfRule>
  </conditionalFormatting>
  <conditionalFormatting sqref="Z55:AA55">
    <cfRule type="cellIs" dxfId="3634" priority="559" stopIfTrue="1" operator="equal">
      <formula>"未定"</formula>
    </cfRule>
  </conditionalFormatting>
  <conditionalFormatting sqref="Z55:AA55">
    <cfRule type="cellIs" dxfId="3633" priority="556" stopIfTrue="1" operator="equal">
      <formula>"未定"</formula>
    </cfRule>
  </conditionalFormatting>
  <conditionalFormatting sqref="Z55:AA55">
    <cfRule type="cellIs" dxfId="3632" priority="558" stopIfTrue="1" operator="equal">
      <formula>"未定"</formula>
    </cfRule>
  </conditionalFormatting>
  <conditionalFormatting sqref="Z55:AA55">
    <cfRule type="cellIs" dxfId="3631" priority="557" stopIfTrue="1" operator="equal">
      <formula>"未定"</formula>
    </cfRule>
  </conditionalFormatting>
  <conditionalFormatting sqref="T57:U58">
    <cfRule type="cellIs" dxfId="3630" priority="552" stopIfTrue="1" operator="equal">
      <formula>"未定"</formula>
    </cfRule>
  </conditionalFormatting>
  <conditionalFormatting sqref="T57:U58">
    <cfRule type="cellIs" dxfId="3629" priority="553" stopIfTrue="1" operator="equal">
      <formula>"未定"</formula>
    </cfRule>
  </conditionalFormatting>
  <conditionalFormatting sqref="Z58:AA58">
    <cfRule type="cellIs" dxfId="3628" priority="551" stopIfTrue="1" operator="equal">
      <formula>"未定"</formula>
    </cfRule>
  </conditionalFormatting>
  <conditionalFormatting sqref="Z58:AA58">
    <cfRule type="cellIs" dxfId="3627" priority="550" stopIfTrue="1" operator="equal">
      <formula>"未定"</formula>
    </cfRule>
  </conditionalFormatting>
  <conditionalFormatting sqref="Z58:AA58">
    <cfRule type="cellIs" dxfId="3626" priority="547" stopIfTrue="1" operator="equal">
      <formula>"未定"</formula>
    </cfRule>
  </conditionalFormatting>
  <conditionalFormatting sqref="Z58:AA58">
    <cfRule type="cellIs" dxfId="3625" priority="549" stopIfTrue="1" operator="equal">
      <formula>"未定"</formula>
    </cfRule>
  </conditionalFormatting>
  <conditionalFormatting sqref="Z58:AA58">
    <cfRule type="cellIs" dxfId="3624" priority="548" stopIfTrue="1" operator="equal">
      <formula>"未定"</formula>
    </cfRule>
  </conditionalFormatting>
  <conditionalFormatting sqref="S58">
    <cfRule type="cellIs" dxfId="3623" priority="541" stopIfTrue="1" operator="equal">
      <formula>"未定"</formula>
    </cfRule>
  </conditionalFormatting>
  <conditionalFormatting sqref="R58">
    <cfRule type="cellIs" dxfId="3622" priority="538" stopIfTrue="1" operator="equal">
      <formula>"休講"</formula>
    </cfRule>
    <cfRule type="cellIs" dxfId="3621" priority="539" stopIfTrue="1" operator="equal">
      <formula>"追加"</formula>
    </cfRule>
    <cfRule type="cellIs" dxfId="3620" priority="540" stopIfTrue="1" operator="equal">
      <formula>"振替"</formula>
    </cfRule>
  </conditionalFormatting>
  <conditionalFormatting sqref="R58">
    <cfRule type="cellIs" dxfId="3619" priority="535" stopIfTrue="1" operator="equal">
      <formula>"休講"</formula>
    </cfRule>
    <cfRule type="cellIs" dxfId="3618" priority="536" stopIfTrue="1" operator="equal">
      <formula>"追加"</formula>
    </cfRule>
    <cfRule type="cellIs" dxfId="3617" priority="537" stopIfTrue="1" operator="equal">
      <formula>"振替"</formula>
    </cfRule>
  </conditionalFormatting>
  <conditionalFormatting sqref="S58">
    <cfRule type="cellIs" dxfId="3616" priority="534" stopIfTrue="1" operator="equal">
      <formula>"未定"</formula>
    </cfRule>
  </conditionalFormatting>
  <conditionalFormatting sqref="N58:O58">
    <cfRule type="cellIs" dxfId="3615" priority="532" stopIfTrue="1" operator="equal">
      <formula>"未定"</formula>
    </cfRule>
  </conditionalFormatting>
  <conditionalFormatting sqref="N58:O58">
    <cfRule type="cellIs" dxfId="3614" priority="533" stopIfTrue="1" operator="equal">
      <formula>"未定"</formula>
    </cfRule>
  </conditionalFormatting>
  <conditionalFormatting sqref="AD59">
    <cfRule type="cellIs" dxfId="3613" priority="529" stopIfTrue="1" operator="equal">
      <formula>"休講"</formula>
    </cfRule>
    <cfRule type="cellIs" dxfId="3612" priority="530" stopIfTrue="1" operator="equal">
      <formula>"追加"</formula>
    </cfRule>
    <cfRule type="cellIs" dxfId="3611" priority="531" stopIfTrue="1" operator="equal">
      <formula>"振替"</formula>
    </cfRule>
  </conditionalFormatting>
  <conditionalFormatting sqref="X59">
    <cfRule type="cellIs" dxfId="3610" priority="526" stopIfTrue="1" operator="equal">
      <formula>"休講"</formula>
    </cfRule>
    <cfRule type="cellIs" dxfId="3609" priority="527" stopIfTrue="1" operator="equal">
      <formula>"追加"</formula>
    </cfRule>
    <cfRule type="cellIs" dxfId="3608" priority="528" stopIfTrue="1" operator="equal">
      <formula>"振替"</formula>
    </cfRule>
  </conditionalFormatting>
  <conditionalFormatting sqref="AD59">
    <cfRule type="cellIs" dxfId="3607" priority="523" stopIfTrue="1" operator="equal">
      <formula>"休講"</formula>
    </cfRule>
    <cfRule type="cellIs" dxfId="3606" priority="524" stopIfTrue="1" operator="equal">
      <formula>"追加"</formula>
    </cfRule>
    <cfRule type="cellIs" dxfId="3605" priority="525" stopIfTrue="1" operator="equal">
      <formula>"振替"</formula>
    </cfRule>
  </conditionalFormatting>
  <conditionalFormatting sqref="X59">
    <cfRule type="cellIs" dxfId="3604" priority="520" stopIfTrue="1" operator="equal">
      <formula>"休講"</formula>
    </cfRule>
    <cfRule type="cellIs" dxfId="3603" priority="521" stopIfTrue="1" operator="equal">
      <formula>"追加"</formula>
    </cfRule>
    <cfRule type="cellIs" dxfId="3602" priority="522" stopIfTrue="1" operator="equal">
      <formula>"振替"</formula>
    </cfRule>
  </conditionalFormatting>
  <conditionalFormatting sqref="T59:U59">
    <cfRule type="cellIs" dxfId="3601" priority="518" stopIfTrue="1" operator="equal">
      <formula>"未定"</formula>
    </cfRule>
  </conditionalFormatting>
  <conditionalFormatting sqref="T59:U59">
    <cfRule type="cellIs" dxfId="3600" priority="519" stopIfTrue="1" operator="equal">
      <formula>"未定"</formula>
    </cfRule>
  </conditionalFormatting>
  <conditionalFormatting sqref="Z59:AA59">
    <cfRule type="cellIs" dxfId="3599" priority="517" stopIfTrue="1" operator="equal">
      <formula>"未定"</formula>
    </cfRule>
  </conditionalFormatting>
  <conditionalFormatting sqref="Z59:AA59">
    <cfRule type="cellIs" dxfId="3598" priority="516" stopIfTrue="1" operator="equal">
      <formula>"未定"</formula>
    </cfRule>
  </conditionalFormatting>
  <conditionalFormatting sqref="Z59:AA59">
    <cfRule type="cellIs" dxfId="3597" priority="513" stopIfTrue="1" operator="equal">
      <formula>"未定"</formula>
    </cfRule>
  </conditionalFormatting>
  <conditionalFormatting sqref="Z59:AA59">
    <cfRule type="cellIs" dxfId="3596" priority="515" stopIfTrue="1" operator="equal">
      <formula>"未定"</formula>
    </cfRule>
  </conditionalFormatting>
  <conditionalFormatting sqref="Z59:AA59">
    <cfRule type="cellIs" dxfId="3595" priority="514" stopIfTrue="1" operator="equal">
      <formula>"未定"</formula>
    </cfRule>
  </conditionalFormatting>
  <conditionalFormatting sqref="S59">
    <cfRule type="cellIs" dxfId="3594" priority="512" stopIfTrue="1" operator="equal">
      <formula>"未定"</formula>
    </cfRule>
  </conditionalFormatting>
  <conditionalFormatting sqref="R59">
    <cfRule type="cellIs" dxfId="3593" priority="509" stopIfTrue="1" operator="equal">
      <formula>"休講"</formula>
    </cfRule>
    <cfRule type="cellIs" dxfId="3592" priority="510" stopIfTrue="1" operator="equal">
      <formula>"追加"</formula>
    </cfRule>
    <cfRule type="cellIs" dxfId="3591" priority="511" stopIfTrue="1" operator="equal">
      <formula>"振替"</formula>
    </cfRule>
  </conditionalFormatting>
  <conditionalFormatting sqref="R59">
    <cfRule type="cellIs" dxfId="3590" priority="506" stopIfTrue="1" operator="equal">
      <formula>"休講"</formula>
    </cfRule>
    <cfRule type="cellIs" dxfId="3589" priority="507" stopIfTrue="1" operator="equal">
      <formula>"追加"</formula>
    </cfRule>
    <cfRule type="cellIs" dxfId="3588" priority="508" stopIfTrue="1" operator="equal">
      <formula>"振替"</formula>
    </cfRule>
  </conditionalFormatting>
  <conditionalFormatting sqref="S59">
    <cfRule type="cellIs" dxfId="3587" priority="505" stopIfTrue="1" operator="equal">
      <formula>"未定"</formula>
    </cfRule>
  </conditionalFormatting>
  <conditionalFormatting sqref="N59:O59">
    <cfRule type="cellIs" dxfId="3586" priority="503" stopIfTrue="1" operator="equal">
      <formula>"未定"</formula>
    </cfRule>
  </conditionalFormatting>
  <conditionalFormatting sqref="N59:O59">
    <cfRule type="cellIs" dxfId="3585" priority="504" stopIfTrue="1" operator="equal">
      <formula>"未定"</formula>
    </cfRule>
  </conditionalFormatting>
  <conditionalFormatting sqref="Y59">
    <cfRule type="cellIs" dxfId="3584" priority="502" stopIfTrue="1" operator="equal">
      <formula>"未定"</formula>
    </cfRule>
  </conditionalFormatting>
  <conditionalFormatting sqref="Y59">
    <cfRule type="cellIs" dxfId="3583" priority="501" stopIfTrue="1" operator="equal">
      <formula>"未定"</formula>
    </cfRule>
  </conditionalFormatting>
  <conditionalFormatting sqref="AE59">
    <cfRule type="cellIs" dxfId="3582" priority="500" stopIfTrue="1" operator="equal">
      <formula>"未定"</formula>
    </cfRule>
  </conditionalFormatting>
  <conditionalFormatting sqref="AE59">
    <cfRule type="cellIs" dxfId="3581" priority="499" stopIfTrue="1" operator="equal">
      <formula>"未定"</formula>
    </cfRule>
  </conditionalFormatting>
  <conditionalFormatting sqref="S57">
    <cfRule type="cellIs" dxfId="3580" priority="489" stopIfTrue="1" operator="equal">
      <formula>"未定"</formula>
    </cfRule>
  </conditionalFormatting>
  <conditionalFormatting sqref="R57">
    <cfRule type="cellIs" dxfId="3579" priority="486" stopIfTrue="1" operator="equal">
      <formula>"休講"</formula>
    </cfRule>
    <cfRule type="cellIs" dxfId="3578" priority="487" stopIfTrue="1" operator="equal">
      <formula>"追加"</formula>
    </cfRule>
    <cfRule type="cellIs" dxfId="3577" priority="488" stopIfTrue="1" operator="equal">
      <formula>"振替"</formula>
    </cfRule>
  </conditionalFormatting>
  <conditionalFormatting sqref="R57">
    <cfRule type="cellIs" dxfId="3576" priority="483" stopIfTrue="1" operator="equal">
      <formula>"休講"</formula>
    </cfRule>
    <cfRule type="cellIs" dxfId="3575" priority="484" stopIfTrue="1" operator="equal">
      <formula>"追加"</formula>
    </cfRule>
    <cfRule type="cellIs" dxfId="3574" priority="485" stopIfTrue="1" operator="equal">
      <formula>"振替"</formula>
    </cfRule>
  </conditionalFormatting>
  <conditionalFormatting sqref="S57">
    <cfRule type="cellIs" dxfId="3573" priority="482" stopIfTrue="1" operator="equal">
      <formula>"未定"</formula>
    </cfRule>
  </conditionalFormatting>
  <conditionalFormatting sqref="N57:O57">
    <cfRule type="cellIs" dxfId="3572" priority="480" stopIfTrue="1" operator="equal">
      <formula>"未定"</formula>
    </cfRule>
  </conditionalFormatting>
  <conditionalFormatting sqref="N57:O57">
    <cfRule type="cellIs" dxfId="3571" priority="481" stopIfTrue="1" operator="equal">
      <formula>"未定"</formula>
    </cfRule>
  </conditionalFormatting>
  <conditionalFormatting sqref="M68">
    <cfRule type="cellIs" dxfId="3570" priority="476" stopIfTrue="1" operator="equal">
      <formula>"休講"</formula>
    </cfRule>
    <cfRule type="cellIs" dxfId="3569" priority="477" stopIfTrue="1" operator="equal">
      <formula>"追加"</formula>
    </cfRule>
    <cfRule type="cellIs" dxfId="3568" priority="478" stopIfTrue="1" operator="equal">
      <formula>"振替"</formula>
    </cfRule>
  </conditionalFormatting>
  <conditionalFormatting sqref="AE73">
    <cfRule type="cellIs" dxfId="3567" priority="475" stopIfTrue="1" operator="equal">
      <formula>"未定"</formula>
    </cfRule>
  </conditionalFormatting>
  <conditionalFormatting sqref="AD73">
    <cfRule type="cellIs" dxfId="3566" priority="472" stopIfTrue="1" operator="equal">
      <formula>"休講"</formula>
    </cfRule>
    <cfRule type="cellIs" dxfId="3565" priority="473" stopIfTrue="1" operator="equal">
      <formula>"追加"</formula>
    </cfRule>
    <cfRule type="cellIs" dxfId="3564" priority="474" stopIfTrue="1" operator="equal">
      <formula>"振替"</formula>
    </cfRule>
  </conditionalFormatting>
  <conditionalFormatting sqref="AC73">
    <cfRule type="cellIs" dxfId="3563" priority="471" stopIfTrue="1" operator="equal">
      <formula>"未定"</formula>
    </cfRule>
  </conditionalFormatting>
  <conditionalFormatting sqref="T49:U49">
    <cfRule type="cellIs" dxfId="3562" priority="426" stopIfTrue="1" operator="equal">
      <formula>"未定"</formula>
    </cfRule>
  </conditionalFormatting>
  <conditionalFormatting sqref="L68">
    <cfRule type="cellIs" dxfId="3561" priority="457" stopIfTrue="1" operator="equal">
      <formula>"休講"</formula>
    </cfRule>
    <cfRule type="cellIs" dxfId="3560" priority="458" stopIfTrue="1" operator="equal">
      <formula>"追加"</formula>
    </cfRule>
    <cfRule type="cellIs" dxfId="3559" priority="459" stopIfTrue="1" operator="equal">
      <formula>"振替"</formula>
    </cfRule>
  </conditionalFormatting>
  <conditionalFormatting sqref="L68">
    <cfRule type="cellIs" dxfId="3558" priority="464" stopIfTrue="1" operator="equal">
      <formula>"未定"</formula>
    </cfRule>
  </conditionalFormatting>
  <conditionalFormatting sqref="K68">
    <cfRule type="cellIs" dxfId="3557" priority="461" stopIfTrue="1" operator="equal">
      <formula>"休講"</formula>
    </cfRule>
    <cfRule type="cellIs" dxfId="3556" priority="462" stopIfTrue="1" operator="equal">
      <formula>"追加"</formula>
    </cfRule>
    <cfRule type="cellIs" dxfId="3555" priority="463" stopIfTrue="1" operator="equal">
      <formula>"振替"</formula>
    </cfRule>
  </conditionalFormatting>
  <conditionalFormatting sqref="M68">
    <cfRule type="cellIs" dxfId="3554" priority="460" stopIfTrue="1" operator="equal">
      <formula>"未定"</formula>
    </cfRule>
  </conditionalFormatting>
  <conditionalFormatting sqref="T50:U50">
    <cfRule type="cellIs" dxfId="3553" priority="455" stopIfTrue="1" operator="equal">
      <formula>"未定"</formula>
    </cfRule>
  </conditionalFormatting>
  <conditionalFormatting sqref="T50:U50">
    <cfRule type="cellIs" dxfId="3552" priority="456" stopIfTrue="1" operator="equal">
      <formula>"未定"</formula>
    </cfRule>
  </conditionalFormatting>
  <conditionalFormatting sqref="X50">
    <cfRule type="cellIs" dxfId="3551" priority="452" stopIfTrue="1" operator="equal">
      <formula>"休講"</formula>
    </cfRule>
    <cfRule type="cellIs" dxfId="3550" priority="453" stopIfTrue="1" operator="equal">
      <formula>"追加"</formula>
    </cfRule>
    <cfRule type="cellIs" dxfId="3549" priority="454" stopIfTrue="1" operator="equal">
      <formula>"振替"</formula>
    </cfRule>
  </conditionalFormatting>
  <conditionalFormatting sqref="X50">
    <cfRule type="cellIs" dxfId="3548" priority="449" stopIfTrue="1" operator="equal">
      <formula>"休講"</formula>
    </cfRule>
    <cfRule type="cellIs" dxfId="3547" priority="450" stopIfTrue="1" operator="equal">
      <formula>"追加"</formula>
    </cfRule>
    <cfRule type="cellIs" dxfId="3546" priority="451" stopIfTrue="1" operator="equal">
      <formula>"振替"</formula>
    </cfRule>
  </conditionalFormatting>
  <conditionalFormatting sqref="Y50">
    <cfRule type="cellIs" dxfId="3545" priority="448" stopIfTrue="1" operator="equal">
      <formula>"未定"</formula>
    </cfRule>
  </conditionalFormatting>
  <conditionalFormatting sqref="Y50">
    <cfRule type="cellIs" dxfId="3544" priority="447" stopIfTrue="1" operator="equal">
      <formula>"未定"</formula>
    </cfRule>
  </conditionalFormatting>
  <conditionalFormatting sqref="T36:U36">
    <cfRule type="cellIs" dxfId="3543" priority="445" stopIfTrue="1" operator="equal">
      <formula>"未定"</formula>
    </cfRule>
  </conditionalFormatting>
  <conditionalFormatting sqref="T36:U36">
    <cfRule type="cellIs" dxfId="3542" priority="446" stopIfTrue="1" operator="equal">
      <formula>"未定"</formula>
    </cfRule>
  </conditionalFormatting>
  <conditionalFormatting sqref="X36">
    <cfRule type="cellIs" dxfId="3541" priority="441" stopIfTrue="1" operator="equal">
      <formula>"休講"</formula>
    </cfRule>
    <cfRule type="cellIs" dxfId="3540" priority="442" stopIfTrue="1" operator="equal">
      <formula>"追加"</formula>
    </cfRule>
    <cfRule type="cellIs" dxfId="3539" priority="443" stopIfTrue="1" operator="equal">
      <formula>"振替"</formula>
    </cfRule>
  </conditionalFormatting>
  <conditionalFormatting sqref="Y36">
    <cfRule type="cellIs" dxfId="3538" priority="444" stopIfTrue="1" operator="equal">
      <formula>"未定"</formula>
    </cfRule>
  </conditionalFormatting>
  <conditionalFormatting sqref="R49">
    <cfRule type="cellIs" dxfId="3537" priority="437" stopIfTrue="1" operator="equal">
      <formula>"休講"</formula>
    </cfRule>
    <cfRule type="cellIs" dxfId="3536" priority="438" stopIfTrue="1" operator="equal">
      <formula>"追加"</formula>
    </cfRule>
    <cfRule type="cellIs" dxfId="3535" priority="439" stopIfTrue="1" operator="equal">
      <formula>"振替"</formula>
    </cfRule>
  </conditionalFormatting>
  <conditionalFormatting sqref="S49">
    <cfRule type="cellIs" dxfId="3534" priority="440" stopIfTrue="1" operator="equal">
      <formula>"未定"</formula>
    </cfRule>
  </conditionalFormatting>
  <conditionalFormatting sqref="Y49">
    <cfRule type="cellIs" dxfId="3533" priority="429" stopIfTrue="1" operator="equal">
      <formula>"未定"</formula>
    </cfRule>
  </conditionalFormatting>
  <conditionalFormatting sqref="Y49">
    <cfRule type="cellIs" dxfId="3532" priority="430" stopIfTrue="1" operator="equal">
      <formula>"未定"</formula>
    </cfRule>
  </conditionalFormatting>
  <conditionalFormatting sqref="X49">
    <cfRule type="cellIs" dxfId="3531" priority="434" stopIfTrue="1" operator="equal">
      <formula>"休講"</formula>
    </cfRule>
    <cfRule type="cellIs" dxfId="3530" priority="435" stopIfTrue="1" operator="equal">
      <formula>"追加"</formula>
    </cfRule>
    <cfRule type="cellIs" dxfId="3529" priority="436" stopIfTrue="1" operator="equal">
      <formula>"振替"</formula>
    </cfRule>
  </conditionalFormatting>
  <conditionalFormatting sqref="X49">
    <cfRule type="cellIs" dxfId="3528" priority="431" stopIfTrue="1" operator="equal">
      <formula>"休講"</formula>
    </cfRule>
    <cfRule type="cellIs" dxfId="3527" priority="432" stopIfTrue="1" operator="equal">
      <formula>"追加"</formula>
    </cfRule>
    <cfRule type="cellIs" dxfId="3526" priority="433" stopIfTrue="1" operator="equal">
      <formula>"振替"</formula>
    </cfRule>
  </conditionalFormatting>
  <conditionalFormatting sqref="N49:O49">
    <cfRule type="cellIs" dxfId="3525" priority="427" stopIfTrue="1" operator="equal">
      <formula>"未定"</formula>
    </cfRule>
  </conditionalFormatting>
  <conditionalFormatting sqref="N49:O49">
    <cfRule type="cellIs" dxfId="3524" priority="428" stopIfTrue="1" operator="equal">
      <formula>"未定"</formula>
    </cfRule>
  </conditionalFormatting>
  <conditionalFormatting sqref="T49:U49">
    <cfRule type="cellIs" dxfId="3523" priority="425" stopIfTrue="1" operator="equal">
      <formula>"未定"</formula>
    </cfRule>
  </conditionalFormatting>
  <conditionalFormatting sqref="N39:O39">
    <cfRule type="cellIs" dxfId="3522" priority="423" stopIfTrue="1" operator="equal">
      <formula>"未定"</formula>
    </cfRule>
  </conditionalFormatting>
  <conditionalFormatting sqref="N39:O39">
    <cfRule type="cellIs" dxfId="3521" priority="424" stopIfTrue="1" operator="equal">
      <formula>"未定"</formula>
    </cfRule>
  </conditionalFormatting>
  <conditionalFormatting sqref="R39">
    <cfRule type="cellIs" dxfId="3520" priority="420" stopIfTrue="1" operator="equal">
      <formula>"休講"</formula>
    </cfRule>
    <cfRule type="cellIs" dxfId="3519" priority="421" stopIfTrue="1" operator="equal">
      <formula>"追加"</formula>
    </cfRule>
    <cfRule type="cellIs" dxfId="3518" priority="422" stopIfTrue="1" operator="equal">
      <formula>"振替"</formula>
    </cfRule>
  </conditionalFormatting>
  <conditionalFormatting sqref="S39">
    <cfRule type="cellIs" dxfId="3517" priority="419" stopIfTrue="1" operator="equal">
      <formula>"未定"</formula>
    </cfRule>
  </conditionalFormatting>
  <conditionalFormatting sqref="Z73:AA73">
    <cfRule type="cellIs" dxfId="3516" priority="418" stopIfTrue="1" operator="equal">
      <formula>"未定"</formula>
    </cfRule>
  </conditionalFormatting>
  <conditionalFormatting sqref="Y60">
    <cfRule type="cellIs" dxfId="3515" priority="417" stopIfTrue="1" operator="equal">
      <formula>"未定"</formula>
    </cfRule>
  </conditionalFormatting>
  <conditionalFormatting sqref="X60">
    <cfRule type="cellIs" dxfId="3514" priority="414" stopIfTrue="1" operator="equal">
      <formula>"休講"</formula>
    </cfRule>
    <cfRule type="cellIs" dxfId="3513" priority="415" stopIfTrue="1" operator="equal">
      <formula>"追加"</formula>
    </cfRule>
    <cfRule type="cellIs" dxfId="3512" priority="416" stopIfTrue="1" operator="equal">
      <formula>"振替"</formula>
    </cfRule>
  </conditionalFormatting>
  <conditionalFormatting sqref="T60:U60">
    <cfRule type="cellIs" dxfId="3511" priority="412" stopIfTrue="1" operator="equal">
      <formula>"未定"</formula>
    </cfRule>
  </conditionalFormatting>
  <conditionalFormatting sqref="T60:U60">
    <cfRule type="cellIs" dxfId="3510" priority="413" stopIfTrue="1" operator="equal">
      <formula>"未定"</formula>
    </cfRule>
  </conditionalFormatting>
  <conditionalFormatting sqref="AE60">
    <cfRule type="cellIs" dxfId="3509" priority="411" stopIfTrue="1" operator="equal">
      <formula>"未定"</formula>
    </cfRule>
  </conditionalFormatting>
  <conditionalFormatting sqref="AD60">
    <cfRule type="cellIs" dxfId="3508" priority="408" stopIfTrue="1" operator="equal">
      <formula>"休講"</formula>
    </cfRule>
    <cfRule type="cellIs" dxfId="3507" priority="409" stopIfTrue="1" operator="equal">
      <formula>"追加"</formula>
    </cfRule>
    <cfRule type="cellIs" dxfId="3506" priority="410" stopIfTrue="1" operator="equal">
      <formula>"振替"</formula>
    </cfRule>
  </conditionalFormatting>
  <conditionalFormatting sqref="Z60:AA60">
    <cfRule type="cellIs" dxfId="3505" priority="407" stopIfTrue="1" operator="equal">
      <formula>"未定"</formula>
    </cfRule>
  </conditionalFormatting>
  <conditionalFormatting sqref="Z60:AA60">
    <cfRule type="cellIs" dxfId="3504" priority="406" stopIfTrue="1" operator="equal">
      <formula>"未定"</formula>
    </cfRule>
  </conditionalFormatting>
  <conditionalFormatting sqref="Z60:AA60">
    <cfRule type="cellIs" dxfId="3503" priority="403" stopIfTrue="1" operator="equal">
      <formula>"未定"</formula>
    </cfRule>
  </conditionalFormatting>
  <conditionalFormatting sqref="Z60:AA60">
    <cfRule type="cellIs" dxfId="3502" priority="405" stopIfTrue="1" operator="equal">
      <formula>"未定"</formula>
    </cfRule>
  </conditionalFormatting>
  <conditionalFormatting sqref="Z60:AA60">
    <cfRule type="cellIs" dxfId="3501" priority="404" stopIfTrue="1" operator="equal">
      <formula>"未定"</formula>
    </cfRule>
  </conditionalFormatting>
  <conditionalFormatting sqref="R60">
    <cfRule type="cellIs" dxfId="3500" priority="399" stopIfTrue="1" operator="equal">
      <formula>"休講"</formula>
    </cfRule>
    <cfRule type="cellIs" dxfId="3499" priority="400" stopIfTrue="1" operator="equal">
      <formula>"追加"</formula>
    </cfRule>
    <cfRule type="cellIs" dxfId="3498" priority="401" stopIfTrue="1" operator="equal">
      <formula>"振替"</formula>
    </cfRule>
  </conditionalFormatting>
  <conditionalFormatting sqref="S60">
    <cfRule type="cellIs" dxfId="3497" priority="402" stopIfTrue="1" operator="equal">
      <formula>"未定"</formula>
    </cfRule>
  </conditionalFormatting>
  <conditionalFormatting sqref="N60:O60">
    <cfRule type="cellIs" dxfId="3496" priority="397" stopIfTrue="1" operator="equal">
      <formula>"未定"</formula>
    </cfRule>
  </conditionalFormatting>
  <conditionalFormatting sqref="N60:O60">
    <cfRule type="cellIs" dxfId="3495" priority="398" stopIfTrue="1" operator="equal">
      <formula>"未定"</formula>
    </cfRule>
  </conditionalFormatting>
  <conditionalFormatting sqref="AE61">
    <cfRule type="cellIs" dxfId="3494" priority="396" stopIfTrue="1" operator="equal">
      <formula>"未定"</formula>
    </cfRule>
  </conditionalFormatting>
  <conditionalFormatting sqref="AD61">
    <cfRule type="cellIs" dxfId="3493" priority="393" stopIfTrue="1" operator="equal">
      <formula>"休講"</formula>
    </cfRule>
    <cfRule type="cellIs" dxfId="3492" priority="394" stopIfTrue="1" operator="equal">
      <formula>"追加"</formula>
    </cfRule>
    <cfRule type="cellIs" dxfId="3491" priority="395" stopIfTrue="1" operator="equal">
      <formula>"振替"</formula>
    </cfRule>
  </conditionalFormatting>
  <conditionalFormatting sqref="Z61:AA61">
    <cfRule type="cellIs" dxfId="3490" priority="392" stopIfTrue="1" operator="equal">
      <formula>"未定"</formula>
    </cfRule>
  </conditionalFormatting>
  <conditionalFormatting sqref="Z61:AA61">
    <cfRule type="cellIs" dxfId="3489" priority="391" stopIfTrue="1" operator="equal">
      <formula>"未定"</formula>
    </cfRule>
  </conditionalFormatting>
  <conditionalFormatting sqref="Z61:AA61">
    <cfRule type="cellIs" dxfId="3488" priority="388" stopIfTrue="1" operator="equal">
      <formula>"未定"</formula>
    </cfRule>
  </conditionalFormatting>
  <conditionalFormatting sqref="Z61:AA61">
    <cfRule type="cellIs" dxfId="3487" priority="390" stopIfTrue="1" operator="equal">
      <formula>"未定"</formula>
    </cfRule>
  </conditionalFormatting>
  <conditionalFormatting sqref="Z61:AA61">
    <cfRule type="cellIs" dxfId="3486" priority="389" stopIfTrue="1" operator="equal">
      <formula>"未定"</formula>
    </cfRule>
  </conditionalFormatting>
  <conditionalFormatting sqref="AE23 AK23 M23:O23 S23 Y23">
    <cfRule type="cellIs" dxfId="3485" priority="296" stopIfTrue="1" operator="greaterThan">
      <formula>0</formula>
    </cfRule>
    <cfRule type="cellIs" dxfId="3484" priority="297" stopIfTrue="1" operator="lessThan">
      <formula>0</formula>
    </cfRule>
  </conditionalFormatting>
  <conditionalFormatting sqref="T23:U23">
    <cfRule type="cellIs" dxfId="3483" priority="294" stopIfTrue="1" operator="greaterThan">
      <formula>0</formula>
    </cfRule>
    <cfRule type="cellIs" dxfId="3482" priority="295" stopIfTrue="1" operator="lessThan">
      <formula>0</formula>
    </cfRule>
  </conditionalFormatting>
  <conditionalFormatting sqref="Z23:AA23">
    <cfRule type="cellIs" dxfId="3481" priority="292" stopIfTrue="1" operator="greaterThan">
      <formula>0</formula>
    </cfRule>
    <cfRule type="cellIs" dxfId="3480" priority="293" stopIfTrue="1" operator="lessThan">
      <formula>0</formula>
    </cfRule>
  </conditionalFormatting>
  <conditionalFormatting sqref="AF23:AG23">
    <cfRule type="cellIs" dxfId="3479" priority="290" stopIfTrue="1" operator="greaterThan">
      <formula>0</formula>
    </cfRule>
    <cfRule type="cellIs" dxfId="3478" priority="291" stopIfTrue="1" operator="lessThan">
      <formula>0</formula>
    </cfRule>
  </conditionalFormatting>
  <conditionalFormatting sqref="K23">
    <cfRule type="cellIs" dxfId="3477" priority="288" stopIfTrue="1" operator="greaterThan">
      <formula>0</formula>
    </cfRule>
    <cfRule type="cellIs" dxfId="3476" priority="289" stopIfTrue="1" operator="lessThan">
      <formula>0</formula>
    </cfRule>
  </conditionalFormatting>
  <conditionalFormatting sqref="Q23">
    <cfRule type="cellIs" dxfId="3475" priority="286" stopIfTrue="1" operator="greaterThan">
      <formula>0</formula>
    </cfRule>
    <cfRule type="cellIs" dxfId="3474" priority="287" stopIfTrue="1" operator="lessThan">
      <formula>0</formula>
    </cfRule>
  </conditionalFormatting>
  <conditionalFormatting sqref="W23">
    <cfRule type="cellIs" dxfId="3473" priority="284" stopIfTrue="1" operator="greaterThan">
      <formula>0</formula>
    </cfRule>
    <cfRule type="cellIs" dxfId="3472" priority="285" stopIfTrue="1" operator="lessThan">
      <formula>0</formula>
    </cfRule>
  </conditionalFormatting>
  <conditionalFormatting sqref="AC23">
    <cfRule type="cellIs" dxfId="3471" priority="282" stopIfTrue="1" operator="greaterThan">
      <formula>0</formula>
    </cfRule>
    <cfRule type="cellIs" dxfId="3470" priority="283" stopIfTrue="1" operator="lessThan">
      <formula>0</formula>
    </cfRule>
  </conditionalFormatting>
  <conditionalFormatting sqref="AI23">
    <cfRule type="cellIs" dxfId="3469" priority="280" stopIfTrue="1" operator="greaterThan">
      <formula>0</formula>
    </cfRule>
    <cfRule type="cellIs" dxfId="3468" priority="281" stopIfTrue="1" operator="lessThan">
      <formula>0</formula>
    </cfRule>
  </conditionalFormatting>
  <conditionalFormatting sqref="AE33 AK33 M33:O33 S33 Y33">
    <cfRule type="cellIs" dxfId="3467" priority="278" stopIfTrue="1" operator="greaterThan">
      <formula>0</formula>
    </cfRule>
    <cfRule type="cellIs" dxfId="3466" priority="279" stopIfTrue="1" operator="lessThan">
      <formula>0</formula>
    </cfRule>
  </conditionalFormatting>
  <conditionalFormatting sqref="T33:U33">
    <cfRule type="cellIs" dxfId="3465" priority="276" stopIfTrue="1" operator="greaterThan">
      <formula>0</formula>
    </cfRule>
    <cfRule type="cellIs" dxfId="3464" priority="277" stopIfTrue="1" operator="lessThan">
      <formula>0</formula>
    </cfRule>
  </conditionalFormatting>
  <conditionalFormatting sqref="Z33:AA33">
    <cfRule type="cellIs" dxfId="3463" priority="274" stopIfTrue="1" operator="greaterThan">
      <formula>0</formula>
    </cfRule>
    <cfRule type="cellIs" dxfId="3462" priority="275" stopIfTrue="1" operator="lessThan">
      <formula>0</formula>
    </cfRule>
  </conditionalFormatting>
  <conditionalFormatting sqref="AF33:AG33">
    <cfRule type="cellIs" dxfId="3461" priority="272" stopIfTrue="1" operator="greaterThan">
      <formula>0</formula>
    </cfRule>
    <cfRule type="cellIs" dxfId="3460" priority="273" stopIfTrue="1" operator="lessThan">
      <formula>0</formula>
    </cfRule>
  </conditionalFormatting>
  <conditionalFormatting sqref="K33">
    <cfRule type="cellIs" dxfId="3459" priority="270" stopIfTrue="1" operator="greaterThan">
      <formula>0</formula>
    </cfRule>
    <cfRule type="cellIs" dxfId="3458" priority="271" stopIfTrue="1" operator="lessThan">
      <formula>0</formula>
    </cfRule>
  </conditionalFormatting>
  <conditionalFormatting sqref="Q33">
    <cfRule type="cellIs" dxfId="3457" priority="268" stopIfTrue="1" operator="greaterThan">
      <formula>0</formula>
    </cfRule>
    <cfRule type="cellIs" dxfId="3456" priority="269" stopIfTrue="1" operator="lessThan">
      <formula>0</formula>
    </cfRule>
  </conditionalFormatting>
  <conditionalFormatting sqref="W33">
    <cfRule type="cellIs" dxfId="3455" priority="266" stopIfTrue="1" operator="greaterThan">
      <formula>0</formula>
    </cfRule>
    <cfRule type="cellIs" dxfId="3454" priority="267" stopIfTrue="1" operator="lessThan">
      <formula>0</formula>
    </cfRule>
  </conditionalFormatting>
  <conditionalFormatting sqref="AC33">
    <cfRule type="cellIs" dxfId="3453" priority="264" stopIfTrue="1" operator="greaterThan">
      <formula>0</formula>
    </cfRule>
    <cfRule type="cellIs" dxfId="3452" priority="265" stopIfTrue="1" operator="lessThan">
      <formula>0</formula>
    </cfRule>
  </conditionalFormatting>
  <conditionalFormatting sqref="AI33">
    <cfRule type="cellIs" dxfId="3451" priority="262" stopIfTrue="1" operator="greaterThan">
      <formula>0</formula>
    </cfRule>
    <cfRule type="cellIs" dxfId="3450" priority="263" stopIfTrue="1" operator="lessThan">
      <formula>0</formula>
    </cfRule>
  </conditionalFormatting>
  <conditionalFormatting sqref="AE43 AK43 M43:O43 S43 Y43">
    <cfRule type="cellIs" dxfId="3449" priority="260" stopIfTrue="1" operator="greaterThan">
      <formula>0</formula>
    </cfRule>
    <cfRule type="cellIs" dxfId="3448" priority="261" stopIfTrue="1" operator="lessThan">
      <formula>0</formula>
    </cfRule>
  </conditionalFormatting>
  <conditionalFormatting sqref="T43:U43">
    <cfRule type="cellIs" dxfId="3447" priority="258" stopIfTrue="1" operator="greaterThan">
      <formula>0</formula>
    </cfRule>
    <cfRule type="cellIs" dxfId="3446" priority="259" stopIfTrue="1" operator="lessThan">
      <formula>0</formula>
    </cfRule>
  </conditionalFormatting>
  <conditionalFormatting sqref="Z43:AA43">
    <cfRule type="cellIs" dxfId="3445" priority="256" stopIfTrue="1" operator="greaterThan">
      <formula>0</formula>
    </cfRule>
    <cfRule type="cellIs" dxfId="3444" priority="257" stopIfTrue="1" operator="lessThan">
      <formula>0</formula>
    </cfRule>
  </conditionalFormatting>
  <conditionalFormatting sqref="AF43:AG43">
    <cfRule type="cellIs" dxfId="3443" priority="254" stopIfTrue="1" operator="greaterThan">
      <formula>0</formula>
    </cfRule>
    <cfRule type="cellIs" dxfId="3442" priority="255" stopIfTrue="1" operator="lessThan">
      <formula>0</formula>
    </cfRule>
  </conditionalFormatting>
  <conditionalFormatting sqref="K43">
    <cfRule type="cellIs" dxfId="3441" priority="252" stopIfTrue="1" operator="greaterThan">
      <formula>0</formula>
    </cfRule>
    <cfRule type="cellIs" dxfId="3440" priority="253" stopIfTrue="1" operator="lessThan">
      <formula>0</formula>
    </cfRule>
  </conditionalFormatting>
  <conditionalFormatting sqref="Q43">
    <cfRule type="cellIs" dxfId="3439" priority="250" stopIfTrue="1" operator="greaterThan">
      <formula>0</formula>
    </cfRule>
    <cfRule type="cellIs" dxfId="3438" priority="251" stopIfTrue="1" operator="lessThan">
      <formula>0</formula>
    </cfRule>
  </conditionalFormatting>
  <conditionalFormatting sqref="W43">
    <cfRule type="cellIs" dxfId="3437" priority="248" stopIfTrue="1" operator="greaterThan">
      <formula>0</formula>
    </cfRule>
    <cfRule type="cellIs" dxfId="3436" priority="249" stopIfTrue="1" operator="lessThan">
      <formula>0</formula>
    </cfRule>
  </conditionalFormatting>
  <conditionalFormatting sqref="AC43">
    <cfRule type="cellIs" dxfId="3435" priority="246" stopIfTrue="1" operator="greaterThan">
      <formula>0</formula>
    </cfRule>
    <cfRule type="cellIs" dxfId="3434" priority="247" stopIfTrue="1" operator="lessThan">
      <formula>0</formula>
    </cfRule>
  </conditionalFormatting>
  <conditionalFormatting sqref="AI43">
    <cfRule type="cellIs" dxfId="3433" priority="244" stopIfTrue="1" operator="greaterThan">
      <formula>0</formula>
    </cfRule>
    <cfRule type="cellIs" dxfId="3432" priority="245" stopIfTrue="1" operator="lessThan">
      <formula>0</formula>
    </cfRule>
  </conditionalFormatting>
  <conditionalFormatting sqref="AE53 AK53 M53:O53 S53 Y53">
    <cfRule type="cellIs" dxfId="3431" priority="242" stopIfTrue="1" operator="greaterThan">
      <formula>0</formula>
    </cfRule>
    <cfRule type="cellIs" dxfId="3430" priority="243" stopIfTrue="1" operator="lessThan">
      <formula>0</formula>
    </cfRule>
  </conditionalFormatting>
  <conditionalFormatting sqref="T53:U53">
    <cfRule type="cellIs" dxfId="3429" priority="240" stopIfTrue="1" operator="greaterThan">
      <formula>0</formula>
    </cfRule>
    <cfRule type="cellIs" dxfId="3428" priority="241" stopIfTrue="1" operator="lessThan">
      <formula>0</formula>
    </cfRule>
  </conditionalFormatting>
  <conditionalFormatting sqref="Z53:AA53">
    <cfRule type="cellIs" dxfId="3427" priority="238" stopIfTrue="1" operator="greaterThan">
      <formula>0</formula>
    </cfRule>
    <cfRule type="cellIs" dxfId="3426" priority="239" stopIfTrue="1" operator="lessThan">
      <formula>0</formula>
    </cfRule>
  </conditionalFormatting>
  <conditionalFormatting sqref="AF53:AG53">
    <cfRule type="cellIs" dxfId="3425" priority="236" stopIfTrue="1" operator="greaterThan">
      <formula>0</formula>
    </cfRule>
    <cfRule type="cellIs" dxfId="3424" priority="237" stopIfTrue="1" operator="lessThan">
      <formula>0</formula>
    </cfRule>
  </conditionalFormatting>
  <conditionalFormatting sqref="K53">
    <cfRule type="cellIs" dxfId="3423" priority="234" stopIfTrue="1" operator="greaterThan">
      <formula>0</formula>
    </cfRule>
    <cfRule type="cellIs" dxfId="3422" priority="235" stopIfTrue="1" operator="lessThan">
      <formula>0</formula>
    </cfRule>
  </conditionalFormatting>
  <conditionalFormatting sqref="Q53">
    <cfRule type="cellIs" dxfId="3421" priority="232" stopIfTrue="1" operator="greaterThan">
      <formula>0</formula>
    </cfRule>
    <cfRule type="cellIs" dxfId="3420" priority="233" stopIfTrue="1" operator="lessThan">
      <formula>0</formula>
    </cfRule>
  </conditionalFormatting>
  <conditionalFormatting sqref="W53">
    <cfRule type="cellIs" dxfId="3419" priority="230" stopIfTrue="1" operator="greaterThan">
      <formula>0</formula>
    </cfRule>
    <cfRule type="cellIs" dxfId="3418" priority="231" stopIfTrue="1" operator="lessThan">
      <formula>0</formula>
    </cfRule>
  </conditionalFormatting>
  <conditionalFormatting sqref="AC53">
    <cfRule type="cellIs" dxfId="3417" priority="228" stopIfTrue="1" operator="greaterThan">
      <formula>0</formula>
    </cfRule>
    <cfRule type="cellIs" dxfId="3416" priority="229" stopIfTrue="1" operator="lessThan">
      <formula>0</formula>
    </cfRule>
  </conditionalFormatting>
  <conditionalFormatting sqref="AI53">
    <cfRule type="cellIs" dxfId="3415" priority="226" stopIfTrue="1" operator="greaterThan">
      <formula>0</formula>
    </cfRule>
    <cfRule type="cellIs" dxfId="3414" priority="227" stopIfTrue="1" operator="lessThan">
      <formula>0</formula>
    </cfRule>
  </conditionalFormatting>
  <conditionalFormatting sqref="AE63 AK63 M63:O63 S63 Y63">
    <cfRule type="cellIs" dxfId="3413" priority="224" stopIfTrue="1" operator="greaterThan">
      <formula>0</formula>
    </cfRule>
    <cfRule type="cellIs" dxfId="3412" priority="225" stopIfTrue="1" operator="lessThan">
      <formula>0</formula>
    </cfRule>
  </conditionalFormatting>
  <conditionalFormatting sqref="T63:U63">
    <cfRule type="cellIs" dxfId="3411" priority="222" stopIfTrue="1" operator="greaterThan">
      <formula>0</formula>
    </cfRule>
    <cfRule type="cellIs" dxfId="3410" priority="223" stopIfTrue="1" operator="lessThan">
      <formula>0</formula>
    </cfRule>
  </conditionalFormatting>
  <conditionalFormatting sqref="Z63:AA63">
    <cfRule type="cellIs" dxfId="3409" priority="220" stopIfTrue="1" operator="greaterThan">
      <formula>0</formula>
    </cfRule>
    <cfRule type="cellIs" dxfId="3408" priority="221" stopIfTrue="1" operator="lessThan">
      <formula>0</formula>
    </cfRule>
  </conditionalFormatting>
  <conditionalFormatting sqref="AF63:AG63">
    <cfRule type="cellIs" dxfId="3407" priority="218" stopIfTrue="1" operator="greaterThan">
      <formula>0</formula>
    </cfRule>
    <cfRule type="cellIs" dxfId="3406" priority="219" stopIfTrue="1" operator="lessThan">
      <formula>0</formula>
    </cfRule>
  </conditionalFormatting>
  <conditionalFormatting sqref="K63">
    <cfRule type="cellIs" dxfId="3405" priority="216" stopIfTrue="1" operator="greaterThan">
      <formula>0</formula>
    </cfRule>
    <cfRule type="cellIs" dxfId="3404" priority="217" stopIfTrue="1" operator="lessThan">
      <formula>0</formula>
    </cfRule>
  </conditionalFormatting>
  <conditionalFormatting sqref="Q63">
    <cfRule type="cellIs" dxfId="3403" priority="214" stopIfTrue="1" operator="greaterThan">
      <formula>0</formula>
    </cfRule>
    <cfRule type="cellIs" dxfId="3402" priority="215" stopIfTrue="1" operator="lessThan">
      <formula>0</formula>
    </cfRule>
  </conditionalFormatting>
  <conditionalFormatting sqref="W63">
    <cfRule type="cellIs" dxfId="3401" priority="212" stopIfTrue="1" operator="greaterThan">
      <formula>0</formula>
    </cfRule>
    <cfRule type="cellIs" dxfId="3400" priority="213" stopIfTrue="1" operator="lessThan">
      <formula>0</formula>
    </cfRule>
  </conditionalFormatting>
  <conditionalFormatting sqref="AC63">
    <cfRule type="cellIs" dxfId="3399" priority="210" stopIfTrue="1" operator="greaterThan">
      <formula>0</formula>
    </cfRule>
    <cfRule type="cellIs" dxfId="3398" priority="211" stopIfTrue="1" operator="lessThan">
      <formula>0</formula>
    </cfRule>
  </conditionalFormatting>
  <conditionalFormatting sqref="AI63">
    <cfRule type="cellIs" dxfId="3397" priority="208" stopIfTrue="1" operator="greaterThan">
      <formula>0</formula>
    </cfRule>
    <cfRule type="cellIs" dxfId="3396" priority="209" stopIfTrue="1" operator="lessThan">
      <formula>0</formula>
    </cfRule>
  </conditionalFormatting>
  <conditionalFormatting sqref="AE74 AK74 M74:O74 S74 Y74">
    <cfRule type="cellIs" dxfId="3395" priority="206" stopIfTrue="1" operator="greaterThan">
      <formula>0</formula>
    </cfRule>
    <cfRule type="cellIs" dxfId="3394" priority="207" stopIfTrue="1" operator="lessThan">
      <formula>0</formula>
    </cfRule>
  </conditionalFormatting>
  <conditionalFormatting sqref="T74:U74">
    <cfRule type="cellIs" dxfId="3393" priority="204" stopIfTrue="1" operator="greaterThan">
      <formula>0</formula>
    </cfRule>
    <cfRule type="cellIs" dxfId="3392" priority="205" stopIfTrue="1" operator="lessThan">
      <formula>0</formula>
    </cfRule>
  </conditionalFormatting>
  <conditionalFormatting sqref="Z74:AA74">
    <cfRule type="cellIs" dxfId="3391" priority="202" stopIfTrue="1" operator="greaterThan">
      <formula>0</formula>
    </cfRule>
    <cfRule type="cellIs" dxfId="3390" priority="203" stopIfTrue="1" operator="lessThan">
      <formula>0</formula>
    </cfRule>
  </conditionalFormatting>
  <conditionalFormatting sqref="AF74:AG74">
    <cfRule type="cellIs" dxfId="3389" priority="200" stopIfTrue="1" operator="greaterThan">
      <formula>0</formula>
    </cfRule>
    <cfRule type="cellIs" dxfId="3388" priority="201" stopIfTrue="1" operator="lessThan">
      <formula>0</formula>
    </cfRule>
  </conditionalFormatting>
  <conditionalFormatting sqref="K74">
    <cfRule type="cellIs" dxfId="3387" priority="198" stopIfTrue="1" operator="greaterThan">
      <formula>0</formula>
    </cfRule>
    <cfRule type="cellIs" dxfId="3386" priority="199" stopIfTrue="1" operator="lessThan">
      <formula>0</formula>
    </cfRule>
  </conditionalFormatting>
  <conditionalFormatting sqref="Q74">
    <cfRule type="cellIs" dxfId="3385" priority="196" stopIfTrue="1" operator="greaterThan">
      <formula>0</formula>
    </cfRule>
    <cfRule type="cellIs" dxfId="3384" priority="197" stopIfTrue="1" operator="lessThan">
      <formula>0</formula>
    </cfRule>
  </conditionalFormatting>
  <conditionalFormatting sqref="W74">
    <cfRule type="cellIs" dxfId="3383" priority="194" stopIfTrue="1" operator="greaterThan">
      <formula>0</formula>
    </cfRule>
    <cfRule type="cellIs" dxfId="3382" priority="195" stopIfTrue="1" operator="lessThan">
      <formula>0</formula>
    </cfRule>
  </conditionalFormatting>
  <conditionalFormatting sqref="AC74">
    <cfRule type="cellIs" dxfId="3381" priority="192" stopIfTrue="1" operator="greaterThan">
      <formula>0</formula>
    </cfRule>
    <cfRule type="cellIs" dxfId="3380" priority="193" stopIfTrue="1" operator="lessThan">
      <formula>0</formula>
    </cfRule>
  </conditionalFormatting>
  <conditionalFormatting sqref="AI74">
    <cfRule type="cellIs" dxfId="3379" priority="190" stopIfTrue="1" operator="greaterThan">
      <formula>0</formula>
    </cfRule>
    <cfRule type="cellIs" dxfId="3378" priority="191" stopIfTrue="1" operator="lessThan">
      <formula>0</formula>
    </cfRule>
  </conditionalFormatting>
  <conditionalFormatting sqref="L26">
    <cfRule type="cellIs" dxfId="3377" priority="187" stopIfTrue="1" operator="equal">
      <formula>"休講"</formula>
    </cfRule>
    <cfRule type="cellIs" dxfId="3376" priority="188" stopIfTrue="1" operator="equal">
      <formula>"追加"</formula>
    </cfRule>
    <cfRule type="cellIs" dxfId="3375" priority="189" stopIfTrue="1" operator="equal">
      <formula>"振替"</formula>
    </cfRule>
  </conditionalFormatting>
  <conditionalFormatting sqref="M26">
    <cfRule type="cellIs" dxfId="3374" priority="186" stopIfTrue="1" operator="equal">
      <formula>"未定"</formula>
    </cfRule>
  </conditionalFormatting>
  <conditionalFormatting sqref="L30">
    <cfRule type="cellIs" dxfId="3373" priority="182" stopIfTrue="1" operator="equal">
      <formula>"休講"</formula>
    </cfRule>
    <cfRule type="cellIs" dxfId="3372" priority="183" stopIfTrue="1" operator="equal">
      <formula>"追加"</formula>
    </cfRule>
    <cfRule type="cellIs" dxfId="3371" priority="184" stopIfTrue="1" operator="equal">
      <formula>"振替"</formula>
    </cfRule>
  </conditionalFormatting>
  <conditionalFormatting sqref="M30">
    <cfRule type="cellIs" dxfId="3370" priority="181" stopIfTrue="1" operator="equal">
      <formula>"未定"</formula>
    </cfRule>
  </conditionalFormatting>
  <conditionalFormatting sqref="AD29">
    <cfRule type="cellIs" dxfId="3369" priority="177" stopIfTrue="1" operator="equal">
      <formula>"休講"</formula>
    </cfRule>
    <cfRule type="cellIs" dxfId="3368" priority="178" stopIfTrue="1" operator="equal">
      <formula>"追加"</formula>
    </cfRule>
    <cfRule type="cellIs" dxfId="3367" priority="179" stopIfTrue="1" operator="equal">
      <formula>"振替"</formula>
    </cfRule>
  </conditionalFormatting>
  <conditionalFormatting sqref="AE29">
    <cfRule type="cellIs" dxfId="3366" priority="180" stopIfTrue="1" operator="equal">
      <formula>"未定"</formula>
    </cfRule>
  </conditionalFormatting>
  <conditionalFormatting sqref="Z29:AA29">
    <cfRule type="cellIs" dxfId="3365" priority="175" stopIfTrue="1" operator="equal">
      <formula>"未定"</formula>
    </cfRule>
  </conditionalFormatting>
  <conditionalFormatting sqref="Z29:AA29">
    <cfRule type="cellIs" dxfId="3364" priority="174" stopIfTrue="1" operator="equal">
      <formula>"未定"</formula>
    </cfRule>
  </conditionalFormatting>
  <conditionalFormatting sqref="Z29:AA29">
    <cfRule type="cellIs" dxfId="3363" priority="171" stopIfTrue="1" operator="equal">
      <formula>"未定"</formula>
    </cfRule>
  </conditionalFormatting>
  <conditionalFormatting sqref="Z29:AA29">
    <cfRule type="cellIs" dxfId="3362" priority="173" stopIfTrue="1" operator="equal">
      <formula>"未定"</formula>
    </cfRule>
  </conditionalFormatting>
  <conditionalFormatting sqref="Z29:AA29">
    <cfRule type="cellIs" dxfId="3361" priority="172" stopIfTrue="1" operator="equal">
      <formula>"未定"</formula>
    </cfRule>
  </conditionalFormatting>
  <conditionalFormatting sqref="N37:O37">
    <cfRule type="cellIs" dxfId="3360" priority="169" stopIfTrue="1" operator="equal">
      <formula>"未定"</formula>
    </cfRule>
  </conditionalFormatting>
  <conditionalFormatting sqref="N37:O37">
    <cfRule type="cellIs" dxfId="3359" priority="170" stopIfTrue="1" operator="equal">
      <formula>"未定"</formula>
    </cfRule>
  </conditionalFormatting>
  <conditionalFormatting sqref="R37">
    <cfRule type="cellIs" dxfId="3358" priority="166" stopIfTrue="1" operator="equal">
      <formula>"休講"</formula>
    </cfRule>
    <cfRule type="cellIs" dxfId="3357" priority="167" stopIfTrue="1" operator="equal">
      <formula>"追加"</formula>
    </cfRule>
    <cfRule type="cellIs" dxfId="3356" priority="168" stopIfTrue="1" operator="equal">
      <formula>"振替"</formula>
    </cfRule>
  </conditionalFormatting>
  <conditionalFormatting sqref="S37">
    <cfRule type="cellIs" dxfId="3355" priority="165" stopIfTrue="1" operator="equal">
      <formula>"未定"</formula>
    </cfRule>
  </conditionalFormatting>
  <conditionalFormatting sqref="Z57:AA57">
    <cfRule type="cellIs" dxfId="3354" priority="160" stopIfTrue="1" operator="equal">
      <formula>"未定"</formula>
    </cfRule>
  </conditionalFormatting>
  <conditionalFormatting sqref="Z57:AA57">
    <cfRule type="cellIs" dxfId="3353" priority="164" stopIfTrue="1" operator="equal">
      <formula>"未定"</formula>
    </cfRule>
  </conditionalFormatting>
  <conditionalFormatting sqref="Z57:AA57">
    <cfRule type="cellIs" dxfId="3352" priority="163" stopIfTrue="1" operator="equal">
      <formula>"未定"</formula>
    </cfRule>
  </conditionalFormatting>
  <conditionalFormatting sqref="Z57:AA57">
    <cfRule type="cellIs" dxfId="3351" priority="162" stopIfTrue="1" operator="equal">
      <formula>"未定"</formula>
    </cfRule>
  </conditionalFormatting>
  <conditionalFormatting sqref="Z57:AA57">
    <cfRule type="cellIs" dxfId="3350" priority="161" stopIfTrue="1" operator="equal">
      <formula>"未定"</formula>
    </cfRule>
  </conditionalFormatting>
  <conditionalFormatting sqref="Z51:AA51">
    <cfRule type="cellIs" dxfId="3349" priority="159" stopIfTrue="1" operator="equal">
      <formula>"未定"</formula>
    </cfRule>
  </conditionalFormatting>
  <conditionalFormatting sqref="Z51:AA51">
    <cfRule type="cellIs" dxfId="3348" priority="158" stopIfTrue="1" operator="equal">
      <formula>"未定"</formula>
    </cfRule>
  </conditionalFormatting>
  <conditionalFormatting sqref="Z51:AA51">
    <cfRule type="cellIs" dxfId="3347" priority="155" stopIfTrue="1" operator="equal">
      <formula>"未定"</formula>
    </cfRule>
  </conditionalFormatting>
  <conditionalFormatting sqref="Z51:AA51">
    <cfRule type="cellIs" dxfId="3346" priority="157" stopIfTrue="1" operator="equal">
      <formula>"未定"</formula>
    </cfRule>
  </conditionalFormatting>
  <conditionalFormatting sqref="Z51:AA51">
    <cfRule type="cellIs" dxfId="3345" priority="156" stopIfTrue="1" operator="equal">
      <formula>"未定"</formula>
    </cfRule>
  </conditionalFormatting>
  <conditionalFormatting sqref="AD51">
    <cfRule type="cellIs" dxfId="3344" priority="152" stopIfTrue="1" operator="equal">
      <formula>"休講"</formula>
    </cfRule>
    <cfRule type="cellIs" dxfId="3343" priority="153" stopIfTrue="1" operator="equal">
      <formula>"追加"</formula>
    </cfRule>
    <cfRule type="cellIs" dxfId="3342" priority="154" stopIfTrue="1" operator="equal">
      <formula>"振替"</formula>
    </cfRule>
  </conditionalFormatting>
  <conditionalFormatting sqref="AE51">
    <cfRule type="cellIs" dxfId="3341" priority="151" stopIfTrue="1" operator="equal">
      <formula>"未定"</formula>
    </cfRule>
  </conditionalFormatting>
  <conditionalFormatting sqref="AE51">
    <cfRule type="cellIs" dxfId="3340" priority="150" stopIfTrue="1" operator="equal">
      <formula>"未定"</formula>
    </cfRule>
  </conditionalFormatting>
  <conditionalFormatting sqref="Z30:AA30">
    <cfRule type="cellIs" dxfId="3339" priority="149" stopIfTrue="1" operator="equal">
      <formula>"未定"</formula>
    </cfRule>
  </conditionalFormatting>
  <conditionalFormatting sqref="Z30:AA30">
    <cfRule type="cellIs" dxfId="3338" priority="148" stopIfTrue="1" operator="equal">
      <formula>"未定"</formula>
    </cfRule>
  </conditionalFormatting>
  <conditionalFormatting sqref="Z30:AA30">
    <cfRule type="cellIs" dxfId="3337" priority="145" stopIfTrue="1" operator="equal">
      <formula>"未定"</formula>
    </cfRule>
  </conditionalFormatting>
  <conditionalFormatting sqref="Z30:AA30">
    <cfRule type="cellIs" dxfId="3336" priority="147" stopIfTrue="1" operator="equal">
      <formula>"未定"</formula>
    </cfRule>
  </conditionalFormatting>
  <conditionalFormatting sqref="Z30:AA30">
    <cfRule type="cellIs" dxfId="3335" priority="146" stopIfTrue="1" operator="equal">
      <formula>"未定"</formula>
    </cfRule>
  </conditionalFormatting>
  <conditionalFormatting sqref="Z41:AA41">
    <cfRule type="cellIs" dxfId="3334" priority="144" stopIfTrue="1" operator="equal">
      <formula>"未定"</formula>
    </cfRule>
  </conditionalFormatting>
  <conditionalFormatting sqref="Z41:AA41">
    <cfRule type="cellIs" dxfId="3333" priority="143" stopIfTrue="1" operator="equal">
      <formula>"未定"</formula>
    </cfRule>
  </conditionalFormatting>
  <conditionalFormatting sqref="Z41:AA41">
    <cfRule type="cellIs" dxfId="3332" priority="140" stopIfTrue="1" operator="equal">
      <formula>"未定"</formula>
    </cfRule>
  </conditionalFormatting>
  <conditionalFormatting sqref="Z41:AA41">
    <cfRule type="cellIs" dxfId="3331" priority="142" stopIfTrue="1" operator="equal">
      <formula>"未定"</formula>
    </cfRule>
  </conditionalFormatting>
  <conditionalFormatting sqref="Z41:AA41">
    <cfRule type="cellIs" dxfId="3330" priority="141" stopIfTrue="1" operator="equal">
      <formula>"未定"</formula>
    </cfRule>
  </conditionalFormatting>
  <conditionalFormatting sqref="AD41">
    <cfRule type="cellIs" dxfId="3329" priority="137" stopIfTrue="1" operator="equal">
      <formula>"休講"</formula>
    </cfRule>
    <cfRule type="cellIs" dxfId="3328" priority="138" stopIfTrue="1" operator="equal">
      <formula>"追加"</formula>
    </cfRule>
    <cfRule type="cellIs" dxfId="3327" priority="139" stopIfTrue="1" operator="equal">
      <formula>"振替"</formula>
    </cfRule>
  </conditionalFormatting>
  <conditionalFormatting sqref="AE52">
    <cfRule type="cellIs" dxfId="3326" priority="136" stopIfTrue="1" operator="equal">
      <formula>"未定"</formula>
    </cfRule>
  </conditionalFormatting>
  <conditionalFormatting sqref="AD52">
    <cfRule type="cellIs" dxfId="3325" priority="133" stopIfTrue="1" operator="equal">
      <formula>"休講"</formula>
    </cfRule>
    <cfRule type="cellIs" dxfId="3324" priority="134" stopIfTrue="1" operator="equal">
      <formula>"追加"</formula>
    </cfRule>
    <cfRule type="cellIs" dxfId="3323" priority="135" stopIfTrue="1" operator="equal">
      <formula>"振替"</formula>
    </cfRule>
  </conditionalFormatting>
  <conditionalFormatting sqref="Z52:AA52">
    <cfRule type="cellIs" dxfId="3322" priority="132" stopIfTrue="1" operator="equal">
      <formula>"未定"</formula>
    </cfRule>
  </conditionalFormatting>
  <conditionalFormatting sqref="Z52:AA52">
    <cfRule type="cellIs" dxfId="3321" priority="131" stopIfTrue="1" operator="equal">
      <formula>"未定"</formula>
    </cfRule>
  </conditionalFormatting>
  <conditionalFormatting sqref="Z52:AA52">
    <cfRule type="cellIs" dxfId="3320" priority="128" stopIfTrue="1" operator="equal">
      <formula>"未定"</formula>
    </cfRule>
  </conditionalFormatting>
  <conditionalFormatting sqref="Z52:AA52">
    <cfRule type="cellIs" dxfId="3319" priority="130" stopIfTrue="1" operator="equal">
      <formula>"未定"</formula>
    </cfRule>
  </conditionalFormatting>
  <conditionalFormatting sqref="Z52:AA52">
    <cfRule type="cellIs" dxfId="3318" priority="129" stopIfTrue="1" operator="equal">
      <formula>"未定"</formula>
    </cfRule>
  </conditionalFormatting>
  <conditionalFormatting sqref="AE62">
    <cfRule type="cellIs" dxfId="3317" priority="127" stopIfTrue="1" operator="equal">
      <formula>"未定"</formula>
    </cfRule>
  </conditionalFormatting>
  <conditionalFormatting sqref="AD62">
    <cfRule type="cellIs" dxfId="3316" priority="124" stopIfTrue="1" operator="equal">
      <formula>"休講"</formula>
    </cfRule>
    <cfRule type="cellIs" dxfId="3315" priority="125" stopIfTrue="1" operator="equal">
      <formula>"追加"</formula>
    </cfRule>
    <cfRule type="cellIs" dxfId="3314" priority="126" stopIfTrue="1" operator="equal">
      <formula>"振替"</formula>
    </cfRule>
  </conditionalFormatting>
  <conditionalFormatting sqref="Z62:AA62">
    <cfRule type="cellIs" dxfId="3313" priority="123" stopIfTrue="1" operator="equal">
      <formula>"未定"</formula>
    </cfRule>
  </conditionalFormatting>
  <conditionalFormatting sqref="Z62:AA62">
    <cfRule type="cellIs" dxfId="3312" priority="122" stopIfTrue="1" operator="equal">
      <formula>"未定"</formula>
    </cfRule>
  </conditionalFormatting>
  <conditionalFormatting sqref="Z62:AA62">
    <cfRule type="cellIs" dxfId="3311" priority="119" stopIfTrue="1" operator="equal">
      <formula>"未定"</formula>
    </cfRule>
  </conditionalFormatting>
  <conditionalFormatting sqref="Z62:AA62">
    <cfRule type="cellIs" dxfId="3310" priority="121" stopIfTrue="1" operator="equal">
      <formula>"未定"</formula>
    </cfRule>
  </conditionalFormatting>
  <conditionalFormatting sqref="Z62:AA62">
    <cfRule type="cellIs" dxfId="3309" priority="120" stopIfTrue="1" operator="equal">
      <formula>"未定"</formula>
    </cfRule>
  </conditionalFormatting>
  <conditionalFormatting sqref="Y62">
    <cfRule type="cellIs" dxfId="3308" priority="118" stopIfTrue="1" operator="equal">
      <formula>"未定"</formula>
    </cfRule>
  </conditionalFormatting>
  <conditionalFormatting sqref="X62">
    <cfRule type="cellIs" dxfId="3307" priority="115" stopIfTrue="1" operator="equal">
      <formula>"休講"</formula>
    </cfRule>
    <cfRule type="cellIs" dxfId="3306" priority="116" stopIfTrue="1" operator="equal">
      <formula>"追加"</formula>
    </cfRule>
    <cfRule type="cellIs" dxfId="3305" priority="117" stopIfTrue="1" operator="equal">
      <formula>"振替"</formula>
    </cfRule>
  </conditionalFormatting>
  <conditionalFormatting sqref="T62:U62">
    <cfRule type="cellIs" dxfId="3304" priority="113" stopIfTrue="1" operator="equal">
      <formula>"未定"</formula>
    </cfRule>
  </conditionalFormatting>
  <conditionalFormatting sqref="T62:U62">
    <cfRule type="cellIs" dxfId="3303" priority="114" stopIfTrue="1" operator="equal">
      <formula>"未定"</formula>
    </cfRule>
  </conditionalFormatting>
  <conditionalFormatting sqref="Y52">
    <cfRule type="cellIs" dxfId="3302" priority="112" stopIfTrue="1" operator="equal">
      <formula>"未定"</formula>
    </cfRule>
  </conditionalFormatting>
  <conditionalFormatting sqref="X52">
    <cfRule type="cellIs" dxfId="3301" priority="109" stopIfTrue="1" operator="equal">
      <formula>"休講"</formula>
    </cfRule>
    <cfRule type="cellIs" dxfId="3300" priority="110" stopIfTrue="1" operator="equal">
      <formula>"追加"</formula>
    </cfRule>
    <cfRule type="cellIs" dxfId="3299" priority="111" stopIfTrue="1" operator="equal">
      <formula>"振替"</formula>
    </cfRule>
  </conditionalFormatting>
  <conditionalFormatting sqref="T52:U52">
    <cfRule type="cellIs" dxfId="3298" priority="107" stopIfTrue="1" operator="equal">
      <formula>"未定"</formula>
    </cfRule>
  </conditionalFormatting>
  <conditionalFormatting sqref="T52:U52">
    <cfRule type="cellIs" dxfId="3297" priority="108" stopIfTrue="1" operator="equal">
      <formula>"未定"</formula>
    </cfRule>
  </conditionalFormatting>
  <conditionalFormatting sqref="Z35:AA35">
    <cfRule type="cellIs" dxfId="3296" priority="74" stopIfTrue="1" operator="equal">
      <formula>"未定"</formula>
    </cfRule>
  </conditionalFormatting>
  <conditionalFormatting sqref="S29">
    <cfRule type="cellIs" dxfId="3295" priority="100" stopIfTrue="1" operator="equal">
      <formula>"未定"</formula>
    </cfRule>
  </conditionalFormatting>
  <conditionalFormatting sqref="Y42">
    <cfRule type="cellIs" dxfId="3294" priority="97" stopIfTrue="1" operator="equal">
      <formula>"未定"</formula>
    </cfRule>
  </conditionalFormatting>
  <conditionalFormatting sqref="X42">
    <cfRule type="cellIs" dxfId="3293" priority="94" stopIfTrue="1" operator="equal">
      <formula>"休講"</formula>
    </cfRule>
    <cfRule type="cellIs" dxfId="3292" priority="95" stopIfTrue="1" operator="equal">
      <formula>"追加"</formula>
    </cfRule>
    <cfRule type="cellIs" dxfId="3291" priority="96" stopIfTrue="1" operator="equal">
      <formula>"振替"</formula>
    </cfRule>
  </conditionalFormatting>
  <conditionalFormatting sqref="T42:U42">
    <cfRule type="cellIs" dxfId="3290" priority="92" stopIfTrue="1" operator="equal">
      <formula>"未定"</formula>
    </cfRule>
  </conditionalFormatting>
  <conditionalFormatting sqref="T42:U42">
    <cfRule type="cellIs" dxfId="3289" priority="93" stopIfTrue="1" operator="equal">
      <formula>"未定"</formula>
    </cfRule>
  </conditionalFormatting>
  <conditionalFormatting sqref="T35:U35">
    <cfRule type="cellIs" dxfId="3288" priority="90" stopIfTrue="1" operator="equal">
      <formula>"未定"</formula>
    </cfRule>
  </conditionalFormatting>
  <conditionalFormatting sqref="T35:U35">
    <cfRule type="cellIs" dxfId="3287" priority="91" stopIfTrue="1" operator="equal">
      <formula>"未定"</formula>
    </cfRule>
  </conditionalFormatting>
  <conditionalFormatting sqref="X35">
    <cfRule type="cellIs" dxfId="3286" priority="86" stopIfTrue="1" operator="equal">
      <formula>"休講"</formula>
    </cfRule>
    <cfRule type="cellIs" dxfId="3285" priority="87" stopIfTrue="1" operator="equal">
      <formula>"追加"</formula>
    </cfRule>
    <cfRule type="cellIs" dxfId="3284" priority="88" stopIfTrue="1" operator="equal">
      <formula>"振替"</formula>
    </cfRule>
  </conditionalFormatting>
  <conditionalFormatting sqref="Y35">
    <cfRule type="cellIs" dxfId="3283" priority="89" stopIfTrue="1" operator="equal">
      <formula>"未定"</formula>
    </cfRule>
  </conditionalFormatting>
  <conditionalFormatting sqref="AD42">
    <cfRule type="cellIs" dxfId="3282" priority="82" stopIfTrue="1" operator="equal">
      <formula>"休講"</formula>
    </cfRule>
    <cfRule type="cellIs" dxfId="3281" priority="83" stopIfTrue="1" operator="equal">
      <formula>"追加"</formula>
    </cfRule>
    <cfRule type="cellIs" dxfId="3280" priority="84" stopIfTrue="1" operator="equal">
      <formula>"振替"</formula>
    </cfRule>
  </conditionalFormatting>
  <conditionalFormatting sqref="AE42">
    <cfRule type="cellIs" dxfId="3279" priority="85" stopIfTrue="1" operator="equal">
      <formula>"未定"</formula>
    </cfRule>
  </conditionalFormatting>
  <conditionalFormatting sqref="Z42:AA42">
    <cfRule type="cellIs" dxfId="3278" priority="81" stopIfTrue="1" operator="equal">
      <formula>"未定"</formula>
    </cfRule>
  </conditionalFormatting>
  <conditionalFormatting sqref="Z42:AA42">
    <cfRule type="cellIs" dxfId="3277" priority="80" stopIfTrue="1" operator="equal">
      <formula>"未定"</formula>
    </cfRule>
  </conditionalFormatting>
  <conditionalFormatting sqref="Z42:AA42">
    <cfRule type="cellIs" dxfId="3276" priority="77" stopIfTrue="1" operator="equal">
      <formula>"未定"</formula>
    </cfRule>
  </conditionalFormatting>
  <conditionalFormatting sqref="Z42:AA42">
    <cfRule type="cellIs" dxfId="3275" priority="79" stopIfTrue="1" operator="equal">
      <formula>"未定"</formula>
    </cfRule>
  </conditionalFormatting>
  <conditionalFormatting sqref="Z42:AA42">
    <cfRule type="cellIs" dxfId="3274" priority="78" stopIfTrue="1" operator="equal">
      <formula>"未定"</formula>
    </cfRule>
  </conditionalFormatting>
  <conditionalFormatting sqref="AE35">
    <cfRule type="cellIs" dxfId="3273" priority="76" stopIfTrue="1" operator="equal">
      <formula>"未定"</formula>
    </cfRule>
  </conditionalFormatting>
  <conditionalFormatting sqref="Z35:AA35">
    <cfRule type="cellIs" dxfId="3272" priority="75" stopIfTrue="1" operator="equal">
      <formula>"未定"</formula>
    </cfRule>
  </conditionalFormatting>
  <conditionalFormatting sqref="Z35:AA35">
    <cfRule type="cellIs" dxfId="3271" priority="71" stopIfTrue="1" operator="equal">
      <formula>"未定"</formula>
    </cfRule>
  </conditionalFormatting>
  <conditionalFormatting sqref="Z35:AA35">
    <cfRule type="cellIs" dxfId="3270" priority="73" stopIfTrue="1" operator="equal">
      <formula>"未定"</formula>
    </cfRule>
  </conditionalFormatting>
  <conditionalFormatting sqref="Z35:AA35">
    <cfRule type="cellIs" dxfId="3269" priority="72" stopIfTrue="1" operator="equal">
      <formula>"未定"</formula>
    </cfRule>
  </conditionalFormatting>
  <conditionalFormatting sqref="AD35">
    <cfRule type="cellIs" dxfId="3268" priority="68" stopIfTrue="1" operator="equal">
      <formula>"休講"</formula>
    </cfRule>
    <cfRule type="cellIs" dxfId="3267" priority="69" stopIfTrue="1" operator="equal">
      <formula>"追加"</formula>
    </cfRule>
    <cfRule type="cellIs" dxfId="3266" priority="70" stopIfTrue="1" operator="equal">
      <formula>"振替"</formula>
    </cfRule>
  </conditionalFormatting>
  <conditionalFormatting sqref="Z56:AA56">
    <cfRule type="cellIs" dxfId="3265" priority="37" stopIfTrue="1" operator="equal">
      <formula>"未定"</formula>
    </cfRule>
  </conditionalFormatting>
  <conditionalFormatting sqref="AD48">
    <cfRule type="cellIs" dxfId="3264" priority="24" stopIfTrue="1" operator="equal">
      <formula>"休講"</formula>
    </cfRule>
    <cfRule type="cellIs" dxfId="3263" priority="25" stopIfTrue="1" operator="equal">
      <formula>"追加"</formula>
    </cfRule>
    <cfRule type="cellIs" dxfId="3262" priority="26" stopIfTrue="1" operator="equal">
      <formula>"振替"</formula>
    </cfRule>
  </conditionalFormatting>
  <conditionalFormatting sqref="Y45">
    <cfRule type="cellIs" dxfId="3261" priority="67" stopIfTrue="1" operator="equal">
      <formula>"未定"</formula>
    </cfRule>
  </conditionalFormatting>
  <conditionalFormatting sqref="X45">
    <cfRule type="cellIs" dxfId="3260" priority="64" stopIfTrue="1" operator="equal">
      <formula>"休講"</formula>
    </cfRule>
    <cfRule type="cellIs" dxfId="3259" priority="65" stopIfTrue="1" operator="equal">
      <formula>"追加"</formula>
    </cfRule>
    <cfRule type="cellIs" dxfId="3258" priority="66" stopIfTrue="1" operator="equal">
      <formula>"振替"</formula>
    </cfRule>
  </conditionalFormatting>
  <conditionalFormatting sqref="T45:U45">
    <cfRule type="cellIs" dxfId="3257" priority="62" stopIfTrue="1" operator="equal">
      <formula>"未定"</formula>
    </cfRule>
  </conditionalFormatting>
  <conditionalFormatting sqref="T45:U45">
    <cfRule type="cellIs" dxfId="3256" priority="63" stopIfTrue="1" operator="equal">
      <formula>"未定"</formula>
    </cfRule>
  </conditionalFormatting>
  <conditionalFormatting sqref="Y46">
    <cfRule type="cellIs" dxfId="3255" priority="61" stopIfTrue="1" operator="equal">
      <formula>"未定"</formula>
    </cfRule>
  </conditionalFormatting>
  <conditionalFormatting sqref="X46">
    <cfRule type="cellIs" dxfId="3254" priority="58" stopIfTrue="1" operator="equal">
      <formula>"休講"</formula>
    </cfRule>
    <cfRule type="cellIs" dxfId="3253" priority="59" stopIfTrue="1" operator="equal">
      <formula>"追加"</formula>
    </cfRule>
    <cfRule type="cellIs" dxfId="3252" priority="60" stopIfTrue="1" operator="equal">
      <formula>"振替"</formula>
    </cfRule>
  </conditionalFormatting>
  <conditionalFormatting sqref="T46:U46">
    <cfRule type="cellIs" dxfId="3251" priority="56" stopIfTrue="1" operator="equal">
      <formula>"未定"</formula>
    </cfRule>
  </conditionalFormatting>
  <conditionalFormatting sqref="T46:U46">
    <cfRule type="cellIs" dxfId="3250" priority="57" stopIfTrue="1" operator="equal">
      <formula>"未定"</formula>
    </cfRule>
  </conditionalFormatting>
  <conditionalFormatting sqref="Y51">
    <cfRule type="cellIs" dxfId="3249" priority="55" stopIfTrue="1" operator="equal">
      <formula>"未定"</formula>
    </cfRule>
  </conditionalFormatting>
  <conditionalFormatting sqref="X51">
    <cfRule type="cellIs" dxfId="3248" priority="52" stopIfTrue="1" operator="equal">
      <formula>"休講"</formula>
    </cfRule>
    <cfRule type="cellIs" dxfId="3247" priority="53" stopIfTrue="1" operator="equal">
      <formula>"追加"</formula>
    </cfRule>
    <cfRule type="cellIs" dxfId="3246" priority="54" stopIfTrue="1" operator="equal">
      <formula>"振替"</formula>
    </cfRule>
  </conditionalFormatting>
  <conditionalFormatting sqref="T51:U51">
    <cfRule type="cellIs" dxfId="3245" priority="50" stopIfTrue="1" operator="equal">
      <formula>"未定"</formula>
    </cfRule>
  </conditionalFormatting>
  <conditionalFormatting sqref="T51:U51">
    <cfRule type="cellIs" dxfId="3244" priority="51" stopIfTrue="1" operator="equal">
      <formula>"未定"</formula>
    </cfRule>
  </conditionalFormatting>
  <conditionalFormatting sqref="AD56">
    <cfRule type="cellIs" dxfId="3243" priority="47" stopIfTrue="1" operator="equal">
      <formula>"休講"</formula>
    </cfRule>
    <cfRule type="cellIs" dxfId="3242" priority="48" stopIfTrue="1" operator="equal">
      <formula>"追加"</formula>
    </cfRule>
    <cfRule type="cellIs" dxfId="3241" priority="49" stopIfTrue="1" operator="equal">
      <formula>"振替"</formula>
    </cfRule>
  </conditionalFormatting>
  <conditionalFormatting sqref="AD56">
    <cfRule type="cellIs" dxfId="3240" priority="44" stopIfTrue="1" operator="equal">
      <formula>"休講"</formula>
    </cfRule>
    <cfRule type="cellIs" dxfId="3239" priority="45" stopIfTrue="1" operator="equal">
      <formula>"追加"</formula>
    </cfRule>
    <cfRule type="cellIs" dxfId="3238" priority="46" stopIfTrue="1" operator="equal">
      <formula>"振替"</formula>
    </cfRule>
  </conditionalFormatting>
  <conditionalFormatting sqref="AE56">
    <cfRule type="cellIs" dxfId="3237" priority="43" stopIfTrue="1" operator="equal">
      <formula>"未定"</formula>
    </cfRule>
  </conditionalFormatting>
  <conditionalFormatting sqref="AE56">
    <cfRule type="cellIs" dxfId="3236" priority="42" stopIfTrue="1" operator="equal">
      <formula>"未定"</formula>
    </cfRule>
  </conditionalFormatting>
  <conditionalFormatting sqref="Z56:AA56">
    <cfRule type="cellIs" dxfId="3235" priority="41" stopIfTrue="1" operator="equal">
      <formula>"未定"</formula>
    </cfRule>
  </conditionalFormatting>
  <conditionalFormatting sqref="Z56:AA56">
    <cfRule type="cellIs" dxfId="3234" priority="40" stopIfTrue="1" operator="equal">
      <formula>"未定"</formula>
    </cfRule>
  </conditionalFormatting>
  <conditionalFormatting sqref="Z56:AA56">
    <cfRule type="cellIs" dxfId="3233" priority="39" stopIfTrue="1" operator="equal">
      <formula>"未定"</formula>
    </cfRule>
  </conditionalFormatting>
  <conditionalFormatting sqref="Z56:AA56">
    <cfRule type="cellIs" dxfId="3232" priority="38" stopIfTrue="1" operator="equal">
      <formula>"未定"</formula>
    </cfRule>
  </conditionalFormatting>
  <conditionalFormatting sqref="Z48:AA48">
    <cfRule type="cellIs" dxfId="3231" priority="36" stopIfTrue="1" operator="equal">
      <formula>"未定"</formula>
    </cfRule>
  </conditionalFormatting>
  <conditionalFormatting sqref="Z48:AA48">
    <cfRule type="cellIs" dxfId="3230" priority="35" stopIfTrue="1" operator="equal">
      <formula>"未定"</formula>
    </cfRule>
  </conditionalFormatting>
  <conditionalFormatting sqref="Z48:AA48">
    <cfRule type="cellIs" dxfId="3229" priority="32" stopIfTrue="1" operator="equal">
      <formula>"未定"</formula>
    </cfRule>
  </conditionalFormatting>
  <conditionalFormatting sqref="Z48:AA48">
    <cfRule type="cellIs" dxfId="3228" priority="34" stopIfTrue="1" operator="equal">
      <formula>"未定"</formula>
    </cfRule>
  </conditionalFormatting>
  <conditionalFormatting sqref="Z48:AA48">
    <cfRule type="cellIs" dxfId="3227" priority="33" stopIfTrue="1" operator="equal">
      <formula>"未定"</formula>
    </cfRule>
  </conditionalFormatting>
  <conditionalFormatting sqref="AE48">
    <cfRule type="cellIs" dxfId="3226" priority="31" stopIfTrue="1" operator="equal">
      <formula>"未定"</formula>
    </cfRule>
  </conditionalFormatting>
  <conditionalFormatting sqref="AD48">
    <cfRule type="cellIs" dxfId="3225" priority="28" stopIfTrue="1" operator="equal">
      <formula>"休講"</formula>
    </cfRule>
    <cfRule type="cellIs" dxfId="3224" priority="29" stopIfTrue="1" operator="equal">
      <formula>"追加"</formula>
    </cfRule>
    <cfRule type="cellIs" dxfId="3223" priority="30" stopIfTrue="1" operator="equal">
      <formula>"振替"</formula>
    </cfRule>
  </conditionalFormatting>
  <conditionalFormatting sqref="AE48">
    <cfRule type="cellIs" dxfId="3222" priority="27" stopIfTrue="1" operator="equal">
      <formula>"未定"</formula>
    </cfRule>
  </conditionalFormatting>
  <conditionalFormatting sqref="AD47">
    <cfRule type="cellIs" dxfId="3221" priority="21" stopIfTrue="1" operator="equal">
      <formula>"休講"</formula>
    </cfRule>
    <cfRule type="cellIs" dxfId="3220" priority="22" stopIfTrue="1" operator="equal">
      <formula>"追加"</formula>
    </cfRule>
    <cfRule type="cellIs" dxfId="3219" priority="23" stopIfTrue="1" operator="equal">
      <formula>"振替"</formula>
    </cfRule>
  </conditionalFormatting>
  <conditionalFormatting sqref="AD47">
    <cfRule type="cellIs" dxfId="3218" priority="18" stopIfTrue="1" operator="equal">
      <formula>"休講"</formula>
    </cfRule>
    <cfRule type="cellIs" dxfId="3217" priority="19" stopIfTrue="1" operator="equal">
      <formula>"追加"</formula>
    </cfRule>
    <cfRule type="cellIs" dxfId="3216" priority="20" stopIfTrue="1" operator="equal">
      <formula>"振替"</formula>
    </cfRule>
  </conditionalFormatting>
  <conditionalFormatting sqref="Z47:AA47">
    <cfRule type="cellIs" dxfId="3215" priority="17" stopIfTrue="1" operator="equal">
      <formula>"未定"</formula>
    </cfRule>
  </conditionalFormatting>
  <conditionalFormatting sqref="Z47:AA47">
    <cfRule type="cellIs" dxfId="3214" priority="16" stopIfTrue="1" operator="equal">
      <formula>"未定"</formula>
    </cfRule>
  </conditionalFormatting>
  <conditionalFormatting sqref="Z47:AA47">
    <cfRule type="cellIs" dxfId="3213" priority="13" stopIfTrue="1" operator="equal">
      <formula>"未定"</formula>
    </cfRule>
  </conditionalFormatting>
  <conditionalFormatting sqref="Z47:AA47">
    <cfRule type="cellIs" dxfId="3212" priority="15" stopIfTrue="1" operator="equal">
      <formula>"未定"</formula>
    </cfRule>
  </conditionalFormatting>
  <conditionalFormatting sqref="Z47:AA47">
    <cfRule type="cellIs" dxfId="3211" priority="14" stopIfTrue="1" operator="equal">
      <formula>"未定"</formula>
    </cfRule>
  </conditionalFormatting>
  <conditionalFormatting sqref="AE47">
    <cfRule type="cellIs" dxfId="3210" priority="12" stopIfTrue="1" operator="equal">
      <formula>"未定"</formula>
    </cfRule>
  </conditionalFormatting>
  <conditionalFormatting sqref="AE47">
    <cfRule type="cellIs" dxfId="3209" priority="11" stopIfTrue="1" operator="equal">
      <formula>"未定"</formula>
    </cfRule>
  </conditionalFormatting>
  <conditionalFormatting sqref="T56:U56">
    <cfRule type="cellIs" dxfId="3208" priority="1" stopIfTrue="1" operator="equal">
      <formula>"未定"</formula>
    </cfRule>
  </conditionalFormatting>
  <conditionalFormatting sqref="X56">
    <cfRule type="cellIs" dxfId="3207" priority="8" stopIfTrue="1" operator="equal">
      <formula>"休講"</formula>
    </cfRule>
    <cfRule type="cellIs" dxfId="3206" priority="9" stopIfTrue="1" operator="equal">
      <formula>"追加"</formula>
    </cfRule>
    <cfRule type="cellIs" dxfId="3205" priority="10" stopIfTrue="1" operator="equal">
      <formula>"振替"</formula>
    </cfRule>
  </conditionalFormatting>
  <conditionalFormatting sqref="X56">
    <cfRule type="cellIs" dxfId="3204" priority="5" stopIfTrue="1" operator="equal">
      <formula>"休講"</formula>
    </cfRule>
    <cfRule type="cellIs" dxfId="3203" priority="6" stopIfTrue="1" operator="equal">
      <formula>"追加"</formula>
    </cfRule>
    <cfRule type="cellIs" dxfId="3202" priority="7" stopIfTrue="1" operator="equal">
      <formula>"振替"</formula>
    </cfRule>
  </conditionalFormatting>
  <conditionalFormatting sqref="Y56">
    <cfRule type="cellIs" dxfId="3201" priority="4" stopIfTrue="1" operator="equal">
      <formula>"未定"</formula>
    </cfRule>
  </conditionalFormatting>
  <conditionalFormatting sqref="Y56">
    <cfRule type="cellIs" dxfId="3200" priority="3" stopIfTrue="1" operator="equal">
      <formula>"未定"</formula>
    </cfRule>
  </conditionalFormatting>
  <conditionalFormatting sqref="T56:U56">
    <cfRule type="cellIs" dxfId="3199" priority="2" stopIfTrue="1" operator="equal">
      <formula>"未定"</formula>
    </cfRule>
  </conditionalFormatting>
  <dataValidations count="9">
    <dataValidation type="list" allowBlank="1" showInputMessage="1" showErrorMessage="1" promptTitle="授業区分" prompt="選択して下さい" sqref="AD29:AD32 L37 X19:X22 AJ29:AJ32 X29:X32 X42 AJ19:AJ22 R29:R32 R35:R37 X37:X38 R39" xr:uid="{D698953D-D973-44E3-A2C0-CF77A0E82D2F}">
      <formula1>INDIRECT("data!$c$4:$c$13")</formula1>
    </dataValidation>
    <dataValidation type="list" allowBlank="1" showInputMessage="1" showErrorMessage="1" sqref="P38 P40:P42" xr:uid="{9B001338-2069-4FA1-9F82-91D19AB3240F}">
      <formula1>INDIRECT("data!$S$3:$S$100")</formula1>
    </dataValidation>
    <dataValidation type="list" allowBlank="1" showInputMessage="1" showErrorMessage="1" promptTitle="生徒略称" prompt="生徒略称を選択して下さい" sqref="J56 J37 J46 AH35:AH42 J15:J17 V66:V73 AH15:AH22 P15:P18 AB15:AB18 AB25:AB32 AH25:AH32 V15:V22 J35 AB35:AB42 P66:P73 AH45:AH52 AB66:AB73 V35:V42 AH55:AH62 AH66:AH73 J68 J30 P25:P32 V25:V32 P35:P37 P45:P52 V45:V52 P39 P55:P62 AB55:AB62 J25:J27 AB45:AB52 V55:V62" xr:uid="{646F439D-17A6-425C-ACD9-C01938DB9068}">
      <formula1>INDIRECT("data!$S$3:$S$100")</formula1>
    </dataValidation>
    <dataValidation type="list" allowBlank="1" showInputMessage="1" showErrorMessage="1" promptTitle="科目" prompt="科目を選択して下さい" sqref="K56 K37 K46 K15:K17 AC15:AC18 W66:W73 AI15:AI22 Q30:Q32 Q38:Q42 W15:W22 W34:W42 AI24:AI32 Q44:Q52 Q15:Q18 AC54:AC62 AI34:AI42 W24:W32 AC44:AC52 AI44:AI52 AI54:AI62 Q66:Q73 AI66:AI73 AC24:AC32 AC66:AC72 Q24:Q26 Q34 K68 K27 Q54:Q62 W44:W52 K25 AC34:AC42 W54:W62" xr:uid="{5F05FB61-299D-449F-8C41-18369423321D}">
      <formula1>INDIRECT("data!$ae$3:$ae$100")</formula1>
    </dataValidation>
    <dataValidation type="list" allowBlank="1" showInputMessage="1" showErrorMessage="1" promptTitle="授業区分" prompt="選択して下さい" sqref="X25:X28 R15:R18 AD15:AD18 AJ15:AJ18 L15:L17 X66:X73 X15:X18 AD25:AD28 AJ25:AJ28 R25:R28 X39:X41 L35:L36 AJ35:AJ42 R40:R42 L45:L47 AD35:AD42 AJ45:AJ52 L55:L57 R38 AJ55:AJ62 R66:R73 AJ66:AJ73 L66:L68 AD66:AD73 X35:X36 L30 AD55:AD62 R45:R52 R55:R62 X45:X52 L25:L27 AD45:AD52 X55:X62" xr:uid="{82F1CD4C-0F8D-4887-96DF-7D0BB364BFF1}">
      <formula1>INDIRECT("data!$c$4:$c$10")</formula1>
    </dataValidation>
    <dataValidation type="list" allowBlank="1" showInputMessage="1" showErrorMessage="1" promptTitle="生徒略称" prompt="生徒略称を選択して下さい" sqref="J36 J47 J55 J57 J45 J66:J67" xr:uid="{A3B4001C-AC57-4541-A73E-5F79F52C80D7}">
      <formula1>INDIRECT("data!$ｚ$3:$ｚ$100")</formula1>
    </dataValidation>
    <dataValidation type="list" allowBlank="1" showInputMessage="1" showErrorMessage="1" promptTitle="科目" prompt="科目を選択して下さい" sqref="K47 K55 K57 K45 K35:K36 K66:K67" xr:uid="{CFC761A1-E991-49E9-B725-535220424752}">
      <formula1>INDIRECT("data!$Ａｄ$3:$Ａｄ$100")</formula1>
    </dataValidation>
    <dataValidation type="list" allowBlank="1" showInputMessage="1" showErrorMessage="1" promptTitle="講師名" prompt="講師名を選択して下さい" sqref="M66:M68 M15:M17 M35:M37 Y66:Y73 AK15:AK22 AE15:AE18 S35:S42 AK25:AK32 Y15:Y22 AE25:AE32 S15:S18 AK35:AK42 M45:M47 AK45:AK52 M55:M57 Y35:Y42 AK55:AK62 AK66:AK73 S66:S73 S25:S32 AE66:AE73 Y45:Y52 Y25:Y32 AE35:AE42 AE45:AE52 M30 S45:S52 AE55:AE62 S55:S62 M25:M27 Y55:Y62" xr:uid="{E240A7FB-A67A-4DD9-A628-BD475D6C7399}">
      <formula1>INDIRECT("data!$i$3:$i$50")</formula1>
    </dataValidation>
    <dataValidation type="list" allowBlank="1" showInputMessage="1" showErrorMessage="1" promptTitle="科目" prompt="科目を選択して下さい" sqref="K26 K30 Q37" xr:uid="{B7D44EA1-370D-4B89-AFE8-73FA991091E6}">
      <formula1>INDIRECT("data!$af$3:$af$100")</formula1>
    </dataValidation>
  </dataValidations>
  <pageMargins left="0.25" right="0.25" top="0.75" bottom="0.75" header="0.3" footer="0.3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5</vt:i4>
      </vt:variant>
    </vt:vector>
  </HeadingPairs>
  <TitlesOfParts>
    <vt:vector size="23" baseType="lpstr">
      <vt:lpstr>基本授業予定表</vt:lpstr>
      <vt:lpstr>DATA</vt:lpstr>
      <vt:lpstr>講師可能日  (10月)</vt:lpstr>
      <vt:lpstr>講師可能日 </vt:lpstr>
      <vt:lpstr>日付</vt:lpstr>
      <vt:lpstr>コース指導講師</vt:lpstr>
      <vt:lpstr>1週 </vt:lpstr>
      <vt:lpstr>2週</vt:lpstr>
      <vt:lpstr>3週</vt:lpstr>
      <vt:lpstr>4週</vt:lpstr>
      <vt:lpstr>5週 </vt:lpstr>
      <vt:lpstr>終了一覧</vt:lpstr>
      <vt:lpstr>代講可能</vt:lpstr>
      <vt:lpstr>基本授業</vt:lpstr>
      <vt:lpstr>コースごと</vt:lpstr>
      <vt:lpstr>面談日程 </vt:lpstr>
      <vt:lpstr>Sheet1 (2)</vt:lpstr>
      <vt:lpstr>Sheet2</vt:lpstr>
      <vt:lpstr>'1週 '!Print_Area</vt:lpstr>
      <vt:lpstr>基本授業予定表!Print_Area</vt:lpstr>
      <vt:lpstr>'講師可能日 '!Print_Area</vt:lpstr>
      <vt:lpstr>'講師可能日  (10月)'!Print_Area</vt:lpstr>
      <vt:lpstr>'面談日程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topedu</dc:creator>
  <cp:lastModifiedBy>shinnosuke ogawa</cp:lastModifiedBy>
  <cp:lastPrinted>2019-09-12T06:53:18Z</cp:lastPrinted>
  <dcterms:created xsi:type="dcterms:W3CDTF">1997-01-08T22:48:59Z</dcterms:created>
  <dcterms:modified xsi:type="dcterms:W3CDTF">2019-11-14T14:46:02Z</dcterms:modified>
</cp:coreProperties>
</file>